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ÝKRESY_18\Bazén_Česká Třebová\Aktualizace 202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1003 - D.1.4.1   VYTÁPĚNÍ" sheetId="2" r:id="rId2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'21003 - D.1.4.1   VYTÁPĚNÍ'!$C$95:$K$239</definedName>
    <definedName name="_xlnm.Print_Area" localSheetId="1">'21003 - D.1.4.1   VYTÁPĚNÍ'!$C$4:$J$41,'21003 - D.1.4.1   VYTÁPĚNÍ'!$C$47:$J$75,'21003 - D.1.4.1   VYTÁPĚNÍ'!$C$81:$K$239</definedName>
    <definedName name="_xlnm.Print_Titles" localSheetId="1">'21003 - D.1.4.1   VYTÁPĚNÍ'!$95:$95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T226"/>
  <c r="R227"/>
  <c r="R226"/>
  <c r="P227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J92"/>
  <c r="F92"/>
  <c r="F90"/>
  <c r="E88"/>
  <c r="J58"/>
  <c r="F58"/>
  <c r="F56"/>
  <c r="E54"/>
  <c r="J26"/>
  <c r="E26"/>
  <c r="J59"/>
  <c r="J25"/>
  <c r="J20"/>
  <c r="E20"/>
  <c r="F59"/>
  <c r="J19"/>
  <c r="J14"/>
  <c r="J56"/>
  <c r="E7"/>
  <c r="E84"/>
  <c i="1" r="L50"/>
  <c r="AM50"/>
  <c r="AM49"/>
  <c r="L49"/>
  <c r="AM47"/>
  <c r="L47"/>
  <c r="L45"/>
  <c r="L44"/>
  <c i="2" r="BK239"/>
  <c r="J238"/>
  <c r="BK237"/>
  <c r="J234"/>
  <c r="BK232"/>
  <c r="J227"/>
  <c r="BK225"/>
  <c r="BK222"/>
  <c r="J221"/>
  <c r="J220"/>
  <c r="J219"/>
  <c r="J217"/>
  <c r="J216"/>
  <c r="J215"/>
  <c r="J213"/>
  <c r="BK210"/>
  <c r="J207"/>
  <c r="J206"/>
  <c r="J205"/>
  <c r="J204"/>
  <c r="BK203"/>
  <c r="BK201"/>
  <c r="J197"/>
  <c r="BK196"/>
  <c r="J193"/>
  <c r="BK191"/>
  <c r="J189"/>
  <c r="BK187"/>
  <c r="BK186"/>
  <c r="J182"/>
  <c r="BK181"/>
  <c r="BK180"/>
  <c r="J179"/>
  <c r="BK178"/>
  <c r="J177"/>
  <c r="BK175"/>
  <c r="BK172"/>
  <c r="J170"/>
  <c r="J168"/>
  <c r="J167"/>
  <c r="J158"/>
  <c r="BK155"/>
  <c r="BK153"/>
  <c r="BK152"/>
  <c r="BK149"/>
  <c r="BK148"/>
  <c r="BK146"/>
  <c r="BK144"/>
  <c r="J141"/>
  <c r="J140"/>
  <c r="BK139"/>
  <c r="J137"/>
  <c r="BK136"/>
  <c r="J133"/>
  <c r="J132"/>
  <c r="J127"/>
  <c r="BK122"/>
  <c r="J121"/>
  <c r="BK120"/>
  <c r="BK118"/>
  <c r="BK116"/>
  <c r="J115"/>
  <c r="BK114"/>
  <c r="J113"/>
  <c r="J110"/>
  <c r="J109"/>
  <c r="BK108"/>
  <c r="BK107"/>
  <c r="J107"/>
  <c r="BK104"/>
  <c r="BK102"/>
  <c r="J101"/>
  <c r="J100"/>
  <c r="J99"/>
  <c r="BK238"/>
  <c r="J237"/>
  <c r="J235"/>
  <c r="J233"/>
  <c r="J231"/>
  <c r="BK230"/>
  <c r="J229"/>
  <c r="BK224"/>
  <c r="J223"/>
  <c r="J222"/>
  <c r="BK221"/>
  <c r="BK220"/>
  <c r="BK218"/>
  <c r="BK217"/>
  <c r="BK216"/>
  <c r="BK215"/>
  <c r="BK214"/>
  <c r="BK213"/>
  <c r="J212"/>
  <c r="J211"/>
  <c r="BK209"/>
  <c r="BK208"/>
  <c r="BK206"/>
  <c r="BK205"/>
  <c r="BK204"/>
  <c r="BK200"/>
  <c r="BK199"/>
  <c r="J198"/>
  <c r="BK197"/>
  <c r="J196"/>
  <c r="J195"/>
  <c r="BK194"/>
  <c r="J192"/>
  <c r="BK190"/>
  <c r="BK189"/>
  <c r="J187"/>
  <c r="J186"/>
  <c r="J185"/>
  <c r="BK184"/>
  <c r="BK183"/>
  <c r="BK182"/>
  <c r="J181"/>
  <c r="BK179"/>
  <c r="BK176"/>
  <c r="BK174"/>
  <c r="BK173"/>
  <c r="BK170"/>
  <c r="BK168"/>
  <c r="BK166"/>
  <c r="BK165"/>
  <c r="BK164"/>
  <c r="J163"/>
  <c r="BK161"/>
  <c r="BK159"/>
  <c r="J155"/>
  <c r="BK145"/>
  <c r="BK141"/>
  <c r="J139"/>
  <c r="BK134"/>
  <c r="BK133"/>
  <c r="BK128"/>
  <c r="BK124"/>
  <c r="BK123"/>
  <c r="J122"/>
  <c r="J119"/>
  <c r="BK115"/>
  <c r="BK113"/>
  <c r="J112"/>
  <c r="J108"/>
  <c r="BK101"/>
  <c i="1" r="AS55"/>
  <c i="2" r="J239"/>
  <c r="BK235"/>
  <c r="BK234"/>
  <c r="BK233"/>
  <c r="J232"/>
  <c r="BK231"/>
  <c r="J230"/>
  <c r="BK229"/>
  <c r="BK227"/>
  <c r="J225"/>
  <c r="J224"/>
  <c r="BK223"/>
  <c r="BK219"/>
  <c r="J218"/>
  <c r="J214"/>
  <c r="BK212"/>
  <c r="BK211"/>
  <c r="J210"/>
  <c r="J209"/>
  <c r="J208"/>
  <c r="BK207"/>
  <c r="J203"/>
  <c r="J201"/>
  <c r="J200"/>
  <c r="J199"/>
  <c r="BK198"/>
  <c r="BK195"/>
  <c r="J194"/>
  <c r="BK193"/>
  <c r="BK192"/>
  <c r="J191"/>
  <c r="J190"/>
  <c r="BK185"/>
  <c r="J184"/>
  <c r="J183"/>
  <c r="J180"/>
  <c r="J178"/>
  <c r="BK177"/>
  <c r="J176"/>
  <c r="J175"/>
  <c r="J174"/>
  <c r="J173"/>
  <c r="J172"/>
  <c r="J169"/>
  <c r="BK167"/>
  <c r="BK163"/>
  <c r="BK162"/>
  <c r="J161"/>
  <c r="J159"/>
  <c r="J157"/>
  <c r="J156"/>
  <c r="J153"/>
  <c r="J152"/>
  <c r="J150"/>
  <c r="J149"/>
  <c r="J148"/>
  <c r="J146"/>
  <c r="J145"/>
  <c r="J143"/>
  <c r="J142"/>
  <c r="BK140"/>
  <c r="J136"/>
  <c r="J135"/>
  <c r="J134"/>
  <c r="J131"/>
  <c r="BK130"/>
  <c r="J125"/>
  <c r="J120"/>
  <c r="BK119"/>
  <c r="BK117"/>
  <c r="J116"/>
  <c r="J114"/>
  <c r="BK112"/>
  <c r="BK110"/>
  <c r="J106"/>
  <c r="J103"/>
  <c r="J102"/>
  <c r="BK99"/>
  <c r="BK169"/>
  <c r="J166"/>
  <c r="J165"/>
  <c r="J164"/>
  <c r="J162"/>
  <c r="BK158"/>
  <c r="BK157"/>
  <c r="BK156"/>
  <c r="BK150"/>
  <c r="J144"/>
  <c r="BK143"/>
  <c r="BK142"/>
  <c r="BK137"/>
  <c r="BK135"/>
  <c r="BK132"/>
  <c r="BK131"/>
  <c r="J130"/>
  <c r="J128"/>
  <c r="BK127"/>
  <c r="BK125"/>
  <c r="J124"/>
  <c r="J123"/>
  <c r="BK121"/>
  <c r="J118"/>
  <c r="J117"/>
  <c r="BK109"/>
  <c r="BK106"/>
  <c r="J104"/>
  <c r="BK103"/>
  <c r="BK100"/>
  <c l="1" r="BK98"/>
  <c r="J98"/>
  <c r="J65"/>
  <c r="T98"/>
  <c r="P111"/>
  <c r="P236"/>
  <c r="P98"/>
  <c r="BK105"/>
  <c r="J105"/>
  <c r="J66"/>
  <c r="BK111"/>
  <c r="J111"/>
  <c r="J67"/>
  <c r="T111"/>
  <c r="P138"/>
  <c r="T138"/>
  <c r="P171"/>
  <c r="T171"/>
  <c r="P188"/>
  <c r="T188"/>
  <c r="P202"/>
  <c r="R236"/>
  <c r="R98"/>
  <c r="P105"/>
  <c r="R105"/>
  <c r="T105"/>
  <c r="R111"/>
  <c r="BK138"/>
  <c r="J138"/>
  <c r="J68"/>
  <c r="R138"/>
  <c r="BK171"/>
  <c r="J171"/>
  <c r="J69"/>
  <c r="R171"/>
  <c r="BK188"/>
  <c r="J188"/>
  <c r="J70"/>
  <c r="R188"/>
  <c r="BK202"/>
  <c r="J202"/>
  <c r="J71"/>
  <c r="R202"/>
  <c r="T202"/>
  <c r="BK228"/>
  <c r="J228"/>
  <c r="J73"/>
  <c r="P228"/>
  <c r="R228"/>
  <c r="T228"/>
  <c r="BK236"/>
  <c r="J236"/>
  <c r="J74"/>
  <c r="T236"/>
  <c r="J90"/>
  <c r="J93"/>
  <c r="BE101"/>
  <c r="BE107"/>
  <c r="BE109"/>
  <c r="BE113"/>
  <c r="BE115"/>
  <c r="BE118"/>
  <c r="BE119"/>
  <c r="BE121"/>
  <c r="BE130"/>
  <c r="BE133"/>
  <c r="BE139"/>
  <c r="BE140"/>
  <c r="BE144"/>
  <c r="BE145"/>
  <c r="BE153"/>
  <c r="BE161"/>
  <c r="E50"/>
  <c r="F93"/>
  <c r="BE100"/>
  <c r="BE106"/>
  <c r="BE108"/>
  <c r="BE114"/>
  <c r="BE122"/>
  <c r="BE123"/>
  <c r="BE125"/>
  <c r="BE132"/>
  <c r="BE137"/>
  <c r="BE148"/>
  <c r="BE155"/>
  <c r="BE170"/>
  <c r="BE176"/>
  <c r="BE184"/>
  <c r="BE185"/>
  <c r="BE186"/>
  <c r="BE191"/>
  <c r="BE192"/>
  <c r="BE197"/>
  <c r="BE206"/>
  <c r="BE220"/>
  <c r="BE224"/>
  <c r="BE233"/>
  <c r="BE237"/>
  <c r="BE238"/>
  <c r="BE239"/>
  <c r="BE99"/>
  <c r="BE102"/>
  <c r="BE103"/>
  <c r="BE104"/>
  <c r="BE112"/>
  <c r="BE116"/>
  <c r="BE120"/>
  <c r="BE135"/>
  <c r="BE136"/>
  <c r="BE142"/>
  <c r="BE143"/>
  <c r="BE146"/>
  <c r="BE149"/>
  <c r="BE150"/>
  <c r="BE152"/>
  <c r="BE156"/>
  <c r="BE157"/>
  <c r="BE166"/>
  <c r="BE167"/>
  <c r="BE168"/>
  <c r="BE169"/>
  <c r="BE172"/>
  <c r="BE173"/>
  <c r="BE175"/>
  <c r="BE177"/>
  <c r="BE178"/>
  <c r="BE181"/>
  <c r="BE182"/>
  <c r="BE183"/>
  <c r="BE187"/>
  <c r="BE189"/>
  <c r="BE193"/>
  <c r="BE194"/>
  <c r="BE198"/>
  <c r="BE199"/>
  <c r="BE203"/>
  <c r="BE205"/>
  <c r="BE207"/>
  <c r="BE208"/>
  <c r="BE211"/>
  <c r="BE213"/>
  <c r="BE215"/>
  <c r="BE217"/>
  <c r="BE219"/>
  <c r="BE221"/>
  <c r="BE222"/>
  <c r="BE223"/>
  <c r="BE230"/>
  <c r="BE232"/>
  <c r="BE235"/>
  <c r="BE110"/>
  <c r="BE117"/>
  <c r="BE124"/>
  <c r="BE127"/>
  <c r="BE128"/>
  <c r="BE131"/>
  <c r="BE134"/>
  <c r="BE141"/>
  <c r="BE158"/>
  <c r="BE159"/>
  <c r="BE162"/>
  <c r="BE163"/>
  <c r="BE164"/>
  <c r="BE165"/>
  <c r="BE174"/>
  <c r="BE179"/>
  <c r="BE180"/>
  <c r="BE190"/>
  <c r="BE195"/>
  <c r="BE196"/>
  <c r="BE200"/>
  <c r="BE201"/>
  <c r="BE204"/>
  <c r="BE209"/>
  <c r="BE210"/>
  <c r="BE212"/>
  <c r="BE214"/>
  <c r="BE216"/>
  <c r="BE218"/>
  <c r="BE225"/>
  <c r="BE227"/>
  <c r="BE229"/>
  <c r="BE231"/>
  <c r="BE234"/>
  <c r="BK226"/>
  <c r="J226"/>
  <c r="J72"/>
  <c r="J36"/>
  <c i="1" r="AW56"/>
  <c i="2" r="F36"/>
  <c i="1" r="BA56"/>
  <c r="BA55"/>
  <c r="AW55"/>
  <c i="2" r="F39"/>
  <c i="1" r="BD56"/>
  <c r="BD55"/>
  <c r="BD54"/>
  <c r="W33"/>
  <c i="2" r="F38"/>
  <c i="1" r="BC56"/>
  <c r="BC55"/>
  <c r="AY55"/>
  <c r="AS54"/>
  <c i="2" r="F37"/>
  <c i="1" r="BB56"/>
  <c r="BB55"/>
  <c r="BB54"/>
  <c r="AX54"/>
  <c i="2" l="1" r="P97"/>
  <c r="P96"/>
  <c i="1" r="AU56"/>
  <c i="2" r="T97"/>
  <c r="T96"/>
  <c r="R97"/>
  <c r="R96"/>
  <c r="BK97"/>
  <c r="J97"/>
  <c r="J64"/>
  <c i="1" r="AU55"/>
  <c r="AU54"/>
  <c i="2" r="J35"/>
  <c i="1" r="AV56"/>
  <c r="AT56"/>
  <c r="BC54"/>
  <c r="W32"/>
  <c r="AX55"/>
  <c r="W31"/>
  <c r="BA54"/>
  <c r="W30"/>
  <c i="2" r="F35"/>
  <c i="1" r="AZ56"/>
  <c r="AZ55"/>
  <c r="AV55"/>
  <c r="AT55"/>
  <c i="2" l="1" r="BK96"/>
  <c r="J96"/>
  <c i="1" r="AW54"/>
  <c r="AK30"/>
  <c i="2" r="J32"/>
  <c i="1" r="AG56"/>
  <c r="AG55"/>
  <c r="AN55"/>
  <c r="AY54"/>
  <c r="AZ54"/>
  <c r="W29"/>
  <c i="2" l="1" r="J41"/>
  <c i="1" r="AN56"/>
  <c i="2" r="J63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<sst xmlns="http://schemas.openxmlformats.org/spreadsheetml/2006/main">
  <si>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</si>
  <si>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</si>
  <si>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</si>
  <si>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</si>
  <si>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</si>
  <si>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{54a392dc-9eb8-4049-82fd-30032c59ef14}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</si>
  <si>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</si>
  <si>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</si>
  <si>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</si>
  <si>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</si>
  <si>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</si>
  <si>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</si>
  <si>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</si>
  <si>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</si>
  <si>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</si>
  <si>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</si>
  <si>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</si>
  <si>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ZDROJE TEPLA KRYTÉHO PLAVECKÉHO BAZÉNU V ČESKÉ TŘEBOVÉ</t>
  </si>
  <si>
    <t>KSO:</t>
  </si>
  <si>
    <t/>
  </si>
  <si>
    <t>CC-CZ:</t>
  </si>
  <si>
    <t>Místo:</t>
  </si>
  <si>
    <t>Česká Třebová, k.ú. Parník, p.č.st. 1017</t>
  </si>
  <si>
    <t>Datum:</t>
  </si>
  <si>
    <t>20. 2. 2021</t>
  </si>
  <si>
    <t>Zadavatel:</t>
  </si>
  <si>
    <t>IČ:</t>
  </si>
  <si>
    <t>64827500</t>
  </si>
  <si>
    <t>Eko Bi s.r.o., Semanínská 2050, Česká Třebová</t>
  </si>
  <si>
    <t>DIČ:</t>
  </si>
  <si>
    <t>Uchazeč:</t>
  </si>
  <si>
    <t>Vyplň údaj</t>
  </si>
  <si>
    <t>Projektant:</t>
  </si>
  <si>
    <t>60145277</t>
  </si>
  <si>
    <t>Jiří Kamenciký, Na Špici 211, Dlouhá Třebová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</si>
  <si>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</si>
  <si>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</si>
  <si>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</si>
  <si>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</si>
  <si>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</si>
  <si>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</si>
  <si>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</si>
  <si>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</si>
  <si>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</si>
  <si>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</si>
  <si>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</si>
  <si>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</si>
  <si>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</si>
  <si>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</si>
  <si>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</si>
  <si>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</si>
  <si>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</si>
  <si>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</si>
  <si>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</si>
  <si>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</si>
  <si>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</si>
  <si>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</si>
  <si>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</si>
  <si>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</si>
  <si>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</si>
  <si>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</si>
  <si>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</si>
  <si>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</si>
  <si>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</si>
  <si>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</si>
  <si>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</si>
  <si>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</si>
  <si>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</si>
  <si>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</si>
  <si>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</si>
  <si>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</si>
  <si>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</si>
  <si>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</si>
  <si>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</si>
  <si>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</si>
  <si>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</si>
  <si>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</si>
  <si>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</si>
  <si>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.</t>
  </si>
  <si>
    <t>STA</t>
  </si>
  <si>
    <t>1</t>
  </si>
  <si>
    <t>{69818749-7916-40d6-a9c2-756b98de5f11}</t>
  </si>
  <si>
    <t>2</t>
  </si>
  <si>
    <t>/</t>
  </si>
  <si>
    <t xml:space="preserve">D.1.4.1   VYTÁPĚNÍ</t>
  </si>
  <si>
    <t>Soupis</t>
  </si>
  <si>
    <t>{b24f3108-61c6-4450-ad2b-3dd9e61e07c3}</t>
  </si>
  <si>
    <t>KRYCÍ LIST SOUPISU PRACÍ</t>
  </si>
  <si>
    <t>Objekt:</t>
  </si>
  <si>
    <t>21003 - .</t>
  </si>
  <si>
    <t>Soupis:</t>
  </si>
  <si>
    <t xml:space="preserve">21003 - D.1.4.1  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</si>
  <si>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</si>
  <si>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</si>
  <si>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</si>
  <si>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</si>
  <si>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</si>
  <si>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</si>
  <si>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</si>
  <si>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</si>
  <si>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</si>
  <si>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</si>
  <si>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</si>
  <si>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</si>
  <si>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</si>
  <si>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</si>
  <si>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</si>
  <si>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</si>
  <si>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</si>
  <si>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</si>
  <si>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</si>
  <si>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</si>
  <si>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</si>
  <si>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</si>
  <si>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</si>
  <si>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</si>
  <si>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</si>
  <si>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</si>
  <si>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</si>
  <si>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</si>
  <si>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</si>
  <si>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</si>
  <si>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</si>
  <si>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</si>
  <si>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</si>
  <si>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</si>
  <si>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713410831</t>
  </si>
  <si>
    <t>Odstranění tepelné izolace potrubí a ohybů pásy nebo rohožemi s povrchovou úpravou hliníkovou fólií připevněnými ocelovým drátem potrubí, tloušťka izolace do 50 mm</t>
  </si>
  <si>
    <t>m</t>
  </si>
  <si>
    <t>CS ÚRS 2021 01</t>
  </si>
  <si>
    <t>16</t>
  </si>
  <si>
    <t>-1284649433</t>
  </si>
  <si>
    <t>713410833</t>
  </si>
  <si>
    <t>Odstranění tepelné izolace potrubí a ohybů pásy nebo rohožemi s povrchovou úpravou hliníkovou fólií připevněnými ocelovým drátem potrubí, tloušťka izolace přes 50 mm</t>
  </si>
  <si>
    <t>-2140986417</t>
  </si>
  <si>
    <t>3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</si>
  <si>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</si>
  <si>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</si>
  <si>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1504815267</t>
  </si>
  <si>
    <t>4</t>
  </si>
  <si>
    <t>M</t>
  </si>
  <si>
    <t>63154050</t>
  </si>
  <si>
    <t>pouzdro izolační potrubní z minerální vlny s Al fólií max. 250/100°C 108/80mm</t>
  </si>
  <si>
    <t>32</t>
  </si>
  <si>
    <t>1680509807</t>
  </si>
  <si>
    <t>5</t>
  </si>
  <si>
    <t>63154058</t>
  </si>
  <si>
    <t>pouzdro izolační potrubní z minerální vlny s Al fólií max. 250/100°C 133/100mm</t>
  </si>
  <si>
    <t>731023596</t>
  </si>
  <si>
    <t>6</t>
  </si>
  <si>
    <t>998713101</t>
  </si>
  <si>
    <t>Přesun hmot pro izolace tepelné stanovený z hmotnosti přesunovaného materiálu vodorovná dopravní vzdálenost do 50 m v objektech výšky do 6 m</t>
  </si>
  <si>
    <t>t</t>
  </si>
  <si>
    <t>1976340498</t>
  </si>
  <si>
    <t>721</t>
  </si>
  <si>
    <t>Zdravotechnika - vnitřní kanalizace</t>
  </si>
  <si>
    <t>7</t>
  </si>
  <si>
    <t>721174005</t>
  </si>
  <si>
    <t>Potrubí z trub polypropylenových svodné (ležaté) DN 110</t>
  </si>
  <si>
    <t>1281443508</t>
  </si>
  <si>
    <t>8</t>
  </si>
  <si>
    <t>721174043</t>
  </si>
  <si>
    <t>Potrubí z trub polypropylenových připojovací DN 50</t>
  </si>
  <si>
    <t>-73158823</t>
  </si>
  <si>
    <t>9</t>
  </si>
  <si>
    <t>72117xxx01</t>
  </si>
  <si>
    <t>Zednické výpomoce - vyřezání drážky hl. 0,3m v podlaze pro potrubí svodné (ležaté) DN 100 a následný obsyp a zapravení</t>
  </si>
  <si>
    <t>284167231</t>
  </si>
  <si>
    <t>10</t>
  </si>
  <si>
    <t>721194105</t>
  </si>
  <si>
    <t>Vyměření přípojek na potrubí vyvedení a upevnění odpadních výpustek DN 50</t>
  </si>
  <si>
    <t>kus</t>
  </si>
  <si>
    <t>268123682</t>
  </si>
  <si>
    <t>11</t>
  </si>
  <si>
    <t>998721101</t>
  </si>
  <si>
    <t>Přesun hmot pro vnitřní kanalizace stanovený z hmotnosti přesunovaného materiálu vodorovná dopravní vzdálenost do 50 m v objektech výšky do 6 m</t>
  </si>
  <si>
    <t>1131292963</t>
  </si>
  <si>
    <t>722</t>
  </si>
  <si>
    <t>Zdravotechnika - vnitřní vodovod</t>
  </si>
  <si>
    <t>12</t>
  </si>
  <si>
    <t>722170801</t>
  </si>
  <si>
    <t>Demontáž rozvodů vody z plastů do Ø 25 mm</t>
  </si>
  <si>
    <t>621930362</t>
  </si>
  <si>
    <t>13</t>
  </si>
  <si>
    <t>722174023</t>
  </si>
  <si>
    <t>Potrubí z plastových trubek z polypropylenu PPR svařovaných polyfúzně PN 20 (SDR 6) D 25 x 4,2</t>
  </si>
  <si>
    <t>230118100</t>
  </si>
  <si>
    <t>14</t>
  </si>
  <si>
    <t>722174024</t>
  </si>
  <si>
    <t>Potrubí z plastových trubek z polypropylenu PPR svařovaných polyfúzně PN 20 (SDR 6) D 32 x 5,4</t>
  </si>
  <si>
    <t>-2093580427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</si>
  <si>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</si>
  <si>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</si>
  <si>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-245872601</t>
  </si>
  <si>
    <t>722190401</t>
  </si>
  <si>
    <t>Zřízení přípojek na potrubí vyvedení a upevnění výpustek do DN 25</t>
  </si>
  <si>
    <t>1663531798</t>
  </si>
  <si>
    <t>17</t>
  </si>
  <si>
    <t>722224152</t>
  </si>
  <si>
    <t>Armatury s jedním závitem ventily kulové zahradní uzávěry PN 15 do 120° C G 1/2" - 3/4"</t>
  </si>
  <si>
    <t>-1498183163</t>
  </si>
  <si>
    <t>18</t>
  </si>
  <si>
    <t>722231073</t>
  </si>
  <si>
    <t>Armatury se dvěma závity ventily zpětné mosazné PN 10 do 110°C G 3/4"</t>
  </si>
  <si>
    <t>150039215</t>
  </si>
  <si>
    <t>19</t>
  </si>
  <si>
    <t>722231142</t>
  </si>
  <si>
    <t>Armatury se dvěma závity ventily pojistné rohové G 3/4"</t>
  </si>
  <si>
    <t>-1730145669</t>
  </si>
  <si>
    <t>20</t>
  </si>
  <si>
    <t>722232044</t>
  </si>
  <si>
    <t>Armatury se dvěma závity kulové kohouty PN 42 do 185 °C přímé vnitřní závit G 3/4"</t>
  </si>
  <si>
    <t>1920387231</t>
  </si>
  <si>
    <t>722232046</t>
  </si>
  <si>
    <t>Armatury se dvěma závity kulové kohouty PN 42 do 185 °C přímé vnitřní závit G 5/4"</t>
  </si>
  <si>
    <t>-1617072770</t>
  </si>
  <si>
    <t>22</t>
  </si>
  <si>
    <t>722262223</t>
  </si>
  <si>
    <t>Vodoměry pro vodu do 40°C závitové horizontální jednovtokové suchoběžné G 3/4 x 130 mm Qn 1,5</t>
  </si>
  <si>
    <t>CS ÚRS 2019 01</t>
  </si>
  <si>
    <t>-809370532</t>
  </si>
  <si>
    <t>23</t>
  </si>
  <si>
    <t>722290226</t>
  </si>
  <si>
    <t>Zkoušky, proplach a desinfekce vodovodního potrubí zkoušky těsnosti vodovodního potrubí závitového do DN 50</t>
  </si>
  <si>
    <t>-84035332</t>
  </si>
  <si>
    <t>24</t>
  </si>
  <si>
    <t>722xxx07</t>
  </si>
  <si>
    <t>Armatury se dvěma závity montáž vodovodních armatur se dvěma závity ostatních typů G 3/4</t>
  </si>
  <si>
    <t>1943503410</t>
  </si>
  <si>
    <t>25</t>
  </si>
  <si>
    <t>722xxx10</t>
  </si>
  <si>
    <t xml:space="preserve">Jednoduchý, automatický změkčovací filtr WG 1650F, kapacita 100 </t>
  </si>
  <si>
    <t>soubor</t>
  </si>
  <si>
    <t>589131579</t>
  </si>
  <si>
    <t>P</t>
  </si>
  <si>
    <t>Poznámka k položce:_x000d_
Jednoduchý, automatický změkčovací filtr WG 1650F, kapacita 100_x000d_
Objemové řízení, napojení 1“, zařízení ve složení:_x000d_
1 x automatický řídící ventil BNT 1650F_x000d_
1 x sklolaminátová láhev s podstavcem_x000d_
1 x solná nádoba s víkem 100 l_x000d_
1 x 25 l změkčovací pryskyřice</t>
  </si>
  <si>
    <t>26</t>
  </si>
  <si>
    <t>722xxx11</t>
  </si>
  <si>
    <t>Mechanický předfiltr FWS MS31, napojení 1“ s ručním odkalovacím ventilem</t>
  </si>
  <si>
    <t>1093133560</t>
  </si>
  <si>
    <t>27</t>
  </si>
  <si>
    <t>722xxx12</t>
  </si>
  <si>
    <t xml:space="preserve">Dávkovací čerpadlo chemie, velikost 4, proporcionální dávkování </t>
  </si>
  <si>
    <t>-1013964719</t>
  </si>
  <si>
    <t>Poznámka k položce:_x000d_
Dávkovací čerpadlo chemie, proporcionální dávkování_x000d_
Čerpadlo umístěno na vodoměru ve složení:_x000d_
- vodoměr 3/4“_x000d_
- sací a výtlačné armatury_x000d_
- vstřikovač_x000d_
- kontrola vyprázdnění</t>
  </si>
  <si>
    <t>28</t>
  </si>
  <si>
    <t>722xxx13</t>
  </si>
  <si>
    <t>Zásobní nádrž 50 l pro dávkovací čerpadlo</t>
  </si>
  <si>
    <t>887631229</t>
  </si>
  <si>
    <t>29</t>
  </si>
  <si>
    <t>722xxx14</t>
  </si>
  <si>
    <t xml:space="preserve">Chemie na prvotní spuštění, 25 kg regenerační sůl, balení 25 kg, cena za balení 155,- Kč + 20 kg Cetamine F365, inhibitor koroze, balení 20 kg, cena za balení 4 480,- Kč </t>
  </si>
  <si>
    <t>1834392083</t>
  </si>
  <si>
    <t>30</t>
  </si>
  <si>
    <t>722xxx21</t>
  </si>
  <si>
    <t>Systémový oddělovač K 20, napojeni .", odd.leni pitne vody od uzav.eneho sys. dle DIN EN 1717</t>
  </si>
  <si>
    <t>741992774</t>
  </si>
  <si>
    <t>31</t>
  </si>
  <si>
    <t>722xxx22</t>
  </si>
  <si>
    <t xml:space="preserve">Instalační armatury pro snadnou montáž změkčovacího filtru, 2 x nerezové napojovací hadice 600 mm, 1 x montážní blok se zkušebním ventilem a obtokem, </t>
  </si>
  <si>
    <t>-604449380</t>
  </si>
  <si>
    <t>722xxx23</t>
  </si>
  <si>
    <t>Sestavení a montáž jednotlivých dílů úpravny vody</t>
  </si>
  <si>
    <t>2125021722</t>
  </si>
  <si>
    <t>33</t>
  </si>
  <si>
    <t>722xxx24</t>
  </si>
  <si>
    <t>Odborné uvedení úpravny vody do provozu, proškolení obsluhy</t>
  </si>
  <si>
    <t>1186142576</t>
  </si>
  <si>
    <t>34</t>
  </si>
  <si>
    <t>7344211021</t>
  </si>
  <si>
    <t>Tlakoměr s pevným stonkem a zpětnou klapkou tlak 0-16 bar průměr 63 mm spodní připojení</t>
  </si>
  <si>
    <t>1692964890</t>
  </si>
  <si>
    <t>35</t>
  </si>
  <si>
    <t>998722101</t>
  </si>
  <si>
    <t>Přesun hmot pro vnitřní vodovod stanovený z hmotnosti přesunovaného materiálu vodorovná dopravní vzdálenost do 50 m v objektech výšky do 6 m</t>
  </si>
  <si>
    <t>-984218107</t>
  </si>
  <si>
    <t>731</t>
  </si>
  <si>
    <t>Ústřední vytápění - kotelny</t>
  </si>
  <si>
    <t>36</t>
  </si>
  <si>
    <t>731200830</t>
  </si>
  <si>
    <t>Demontáž kotle litinového na plynná nebo kapalná paliva výkon 240 kW</t>
  </si>
  <si>
    <t>-346582400</t>
  </si>
  <si>
    <t>37</t>
  </si>
  <si>
    <t>731341140</t>
  </si>
  <si>
    <t>Hadice napouštěcí pryžové Ø 20/28</t>
  </si>
  <si>
    <t>64</t>
  </si>
  <si>
    <t>1468170351</t>
  </si>
  <si>
    <t>38</t>
  </si>
  <si>
    <t>731890801</t>
  </si>
  <si>
    <t>Vnitrostaveništní přemístění vybouraných (demontovaných) hmot kotelen vodorovně do 100 m umístěných ve výšce (hloubce) do 6 m</t>
  </si>
  <si>
    <t>-1250047631</t>
  </si>
  <si>
    <t>39</t>
  </si>
  <si>
    <t>731xxx20</t>
  </si>
  <si>
    <t>Montáž nového dvojkotle o výkonu celkem 1000 kW (40/30°C), 942 kW (80/60°C)....kompletní montáž na místo v kotelně, včetně sestavení kotle s dodaným příslušenstvím - prpojovací sady, sběrač spalin</t>
  </si>
  <si>
    <t>-1694104075</t>
  </si>
  <si>
    <t>40</t>
  </si>
  <si>
    <t>731xxx01</t>
  </si>
  <si>
    <t>Stacionární kondenzační dvojkotel o výkonu celkem 1000 kW (40/30°C), 942 kW (80/60°C), 5 bar, vč. kotlové regulace</t>
  </si>
  <si>
    <t>128</t>
  </si>
  <si>
    <t>1053455213</t>
  </si>
  <si>
    <t>41</t>
  </si>
  <si>
    <t>731xxx02</t>
  </si>
  <si>
    <t xml:space="preserve">Armatura pro výstup z kotle  - pro dodatečný bezpečnostní termostat a omezovač tlaku</t>
  </si>
  <si>
    <t>-291368400</t>
  </si>
  <si>
    <t>42</t>
  </si>
  <si>
    <t>731xxx03</t>
  </si>
  <si>
    <t xml:space="preserve">Armatura pro vstup do kotle  - pro napojení expanzní nádoby</t>
  </si>
  <si>
    <t>-784231376</t>
  </si>
  <si>
    <t>43</t>
  </si>
  <si>
    <t>731xxx07</t>
  </si>
  <si>
    <t>Hydraulická propojovací sada pro dvojkotel 1000 kW</t>
  </si>
  <si>
    <t>10937395</t>
  </si>
  <si>
    <t>Poznámka k položce:_x000d_
Hydraulické propojení výstupů a nízkoteplotních vstupů včetně uzavírajících klapek s_x000d_
elektropohony 230V~ na výstupu z kotlů._x000d_
Sada obsahuje:_x000d_
- 2x Mezipřírubová klapka D6100_x000d_
- 2x Pohon SR230A pro mezipřírubové klapky_x000d_
- 2x Propojení zpátečky pro UG(</t>
  </si>
  <si>
    <t>44</t>
  </si>
  <si>
    <t>731xxx09</t>
  </si>
  <si>
    <t>Regulační modul pro ovládáná kaskády kotlů- 2-TTE sada GLT Modul 0-10V)</t>
  </si>
  <si>
    <t>-1326537346</t>
  </si>
  <si>
    <t>45</t>
  </si>
  <si>
    <t>731xxx10</t>
  </si>
  <si>
    <t>Regulační modul komunikční -2-TTE Gateway Modbus TCP/RS485</t>
  </si>
  <si>
    <t>938872294</t>
  </si>
  <si>
    <t>46</t>
  </si>
  <si>
    <t>731xxx11</t>
  </si>
  <si>
    <t xml:space="preserve">Sada - Omezovač max. tlaku s STB </t>
  </si>
  <si>
    <t>1195371775</t>
  </si>
  <si>
    <t>Poznámka k položce:_x000d_
Pozostáva z:_x000d_
- nastaviteľný obmedzovač max. tlaku_x000d_
- STB_x000d_
- RAK-ST.131 a kohúta</t>
  </si>
  <si>
    <t>47</t>
  </si>
  <si>
    <t>731xxx12</t>
  </si>
  <si>
    <t>Plynový filtr Mod. 70631/6b R 2</t>
  </si>
  <si>
    <t>1386028129</t>
  </si>
  <si>
    <t>48</t>
  </si>
  <si>
    <t>731xxx13</t>
  </si>
  <si>
    <t>Testovací systém ventilů pro kotel - kontrola těsnosti</t>
  </si>
  <si>
    <t>-380969321</t>
  </si>
  <si>
    <t>Poznámka k položce:_x000d_
Testovací systém ventilů_x000d_
pro UltraGas® (125–1150),_x000d_
UltraGas® (250D–2300D)_x000d_
Automatický, kompaktní testovací systém_x000d_
netěsnosti plynového ventilu před každým_x000d_
spuštěním hořáku s kabeláží připravenou k připojení.</t>
  </si>
  <si>
    <t>49</t>
  </si>
  <si>
    <t>731xxx37</t>
  </si>
  <si>
    <t>Demontáž stávajících kouřovodů v kotelně DN 500 - 12 m</t>
  </si>
  <si>
    <t>-855242297</t>
  </si>
  <si>
    <t>50</t>
  </si>
  <si>
    <t>731xxx38</t>
  </si>
  <si>
    <t>Demontáž stávajícího fasádního komínu - DN 500/570 - 11 m</t>
  </si>
  <si>
    <t>-820842624</t>
  </si>
  <si>
    <t>51</t>
  </si>
  <si>
    <t>731xxx39</t>
  </si>
  <si>
    <t>Kontrola a údržba (povrchová úprava, kotvení) stávající nosné konstrukce komína</t>
  </si>
  <si>
    <t>-2073635140</t>
  </si>
  <si>
    <t>52</t>
  </si>
  <si>
    <t>731xxx40</t>
  </si>
  <si>
    <t>Montáž spalinové cesty z kotlů NEREZ - systémové řešení - provedení dle výkresu ÚT-05</t>
  </si>
  <si>
    <t>-1321470590</t>
  </si>
  <si>
    <t>53</t>
  </si>
  <si>
    <t>731xxx41</t>
  </si>
  <si>
    <t>Soubor dodávky komponentů pro odkouření - Almeva číslo č. QUOCZ210562</t>
  </si>
  <si>
    <t>-2096302216</t>
  </si>
  <si>
    <t xml:space="preserve">Poznámka k položce:_x000d_
Název    ...   Počet _x000d_
Kouřovod_x000d_
IVEVBR35	Revizní koleno 85°  EW/350	...			1_x000d_
IVEMDU35	Těsnění U pro revizní koleno 85° EW/350...	1_x000d_
IVEMSU35	Měřící díl EW/350		...		1_x000d_
IVESB835	Koleno 85° EW/350			...	                1_x000d_
IVERM135	Rovný díl 950mm EW/350	...		2_x000d_
IISD1535	Absorbční tlumič hluku spalin 1,75m; ASD/350...		1_x000d_
IVEVBR35	Revizní koleno 85°  EW/350			...	1_x000d_
IVEMDU35	Těsnění U pro revizní koleno 85° EW/350...	1_x000d_
IVERM535	Rovný díl 450mm EW/350		...	1_x000d_
IVESB435	Koleno 45° EW/350				...            1_x000d_
IVERR035	Revizní rovný díl EW/350		...	1_x000d_
IVEMDI35	Těsnění U pro revizní rovný díl EW/350		...	1_x000d_
IVERM035	Rovný díl 200mm EW/350		...	1_x000d_
IVDEDU35	Přechodový díl EW-DW25/350	...	1_x000d_
IVDRM535	Rovný díl 450mm DW25/350		...	1_x000d_
IVEMDE35	Těsnění Silikon  /350		...	13_x000d_
IVEKLH35	Spona EW/350				...            11_x000d_
IVEWBU40	Rozeta a manž. proti zatékání EW/400	...	1_x000d_
_x000d_
Komín_x000d_
IVDSB835	Koleno 85° DW25/350			...	1_x000d_
IVDZSU35	Vynášecí díl DW25/350		...	1_x000d_
IVDRTN35	Kontrolní díl DW25/350		...	1_x000d_
IVDRM135	Rovný díl 950mm DW25/350		...	9_x000d_
IVDRM535	Rovný díl 450mm DW25/350		...	1_x000d_
IVDDEU35	Hlavice a přechodový díl DW25-EW/350	...	1_x000d_
IVEMDE35	Těsnění Silikon  /350		...	14_x000d_
IVDWP072	Konzole profilová 720mm DW25	...	1_x000d_
IVDWHF40	Stěnová objímka (odstup 50mm) DW25/400...	3_x000d_
IVDVH045	Prodl stěnové objímky (odstup 50-450mm) DW25...3_x000d_
_x000d_
_x000d_
_x000d_
</t>
  </si>
  <si>
    <t>54</t>
  </si>
  <si>
    <t>731xxx60</t>
  </si>
  <si>
    <t>Revize spalinové cesty</t>
  </si>
  <si>
    <t>2049857780</t>
  </si>
  <si>
    <t>55</t>
  </si>
  <si>
    <t>731xxx70</t>
  </si>
  <si>
    <t>Odborná prohlídka kotelny dle vyhl. 91/93 Sb</t>
  </si>
  <si>
    <t>407914005</t>
  </si>
  <si>
    <t>56</t>
  </si>
  <si>
    <t>731xxx72</t>
  </si>
  <si>
    <t xml:space="preserve">Individuelní zkoušky, komplexní zkoušky, garanční zkoušky, zkušební provoz </t>
  </si>
  <si>
    <t>549064313</t>
  </si>
  <si>
    <t>57</t>
  </si>
  <si>
    <t>731xxx73</t>
  </si>
  <si>
    <t>Místní provozní řád dle vyhl. 91/93 Sb., NV 201/05 Sb., ČSN 070703, 386405</t>
  </si>
  <si>
    <t>1959953725</t>
  </si>
  <si>
    <t>58</t>
  </si>
  <si>
    <t>731xxx74</t>
  </si>
  <si>
    <t xml:space="preserve">Revizní knihy plynových spotřebičů a rozvodu plynu dle TDG 919 01, ČSN EN 1775, ČSN 07 0703, vyhl. 91/93 Sb. </t>
  </si>
  <si>
    <t>1617077333</t>
  </si>
  <si>
    <t>59</t>
  </si>
  <si>
    <t>731xxx75</t>
  </si>
  <si>
    <t>Vybavení kotelny dle ČSN 07 0703 (Přenosný hasící přístroj CO2 s hasící schpoností min. 55B, pěnostvorný prostředek nebo vhodný detektor pro kontrolu spojů, lékárnička pro první pomoc, batriová svítilna, detektor na oxid uhličitý)</t>
  </si>
  <si>
    <t>-1039659120</t>
  </si>
  <si>
    <t>60</t>
  </si>
  <si>
    <t>731xxx80</t>
  </si>
  <si>
    <t>Měření hluku</t>
  </si>
  <si>
    <t>-1657969880</t>
  </si>
  <si>
    <t>61</t>
  </si>
  <si>
    <t>731xxx81</t>
  </si>
  <si>
    <t>Měření emisí</t>
  </si>
  <si>
    <t>1113759186</t>
  </si>
  <si>
    <t>62</t>
  </si>
  <si>
    <t>731xxx82</t>
  </si>
  <si>
    <t>Celkový proplach napojené stávající soustavy vodou</t>
  </si>
  <si>
    <t>-1434806757</t>
  </si>
  <si>
    <t>63</t>
  </si>
  <si>
    <t>998731101</t>
  </si>
  <si>
    <t>Přesun hmot pro kotelny stanovený z hmotnosti přesunovaného materiálu vodorovná dopravní vzdálenost do 50 m v objektech výšky do 6 m</t>
  </si>
  <si>
    <t>-508149843</t>
  </si>
  <si>
    <t>732</t>
  </si>
  <si>
    <t>Ústřední vytápění - strojovny</t>
  </si>
  <si>
    <t>732111125</t>
  </si>
  <si>
    <t>Rozdělovače a sběrače tělesa rozdělovačů a sběračů z ocelových trub bezešvých DN 80</t>
  </si>
  <si>
    <t>-735762742</t>
  </si>
  <si>
    <t>65</t>
  </si>
  <si>
    <t>732111312</t>
  </si>
  <si>
    <t>Rozdělovače a sběrače trubková hrdla rozdělovačů a sběračů bez přírub DN 20</t>
  </si>
  <si>
    <t>712311672</t>
  </si>
  <si>
    <t>66</t>
  </si>
  <si>
    <t>732111318</t>
  </si>
  <si>
    <t>Rozdělovače a sběrače trubková hrdla rozdělovačů a sběračů bez přírub DN 50</t>
  </si>
  <si>
    <t>-631682849</t>
  </si>
  <si>
    <t>67</t>
  </si>
  <si>
    <t>732199100</t>
  </si>
  <si>
    <t>Montáž štítků orientačních</t>
  </si>
  <si>
    <t>597488304</t>
  </si>
  <si>
    <t>68</t>
  </si>
  <si>
    <t>732331617</t>
  </si>
  <si>
    <t>Nádoby expanzní tlakové pro topné a chladicí soustavy s membránou bez pojistného ventilu se závitovým připojením PN 0,6 o objemu 80 l</t>
  </si>
  <si>
    <t>2018230675</t>
  </si>
  <si>
    <t>69</t>
  </si>
  <si>
    <t>732331778</t>
  </si>
  <si>
    <t>Nádoby expanzní tlakové příslušenství k expanzním nádobám bezpečnostní uzávěr k měření tlaku G 1</t>
  </si>
  <si>
    <t>-1345730703</t>
  </si>
  <si>
    <t>70</t>
  </si>
  <si>
    <t>732xxx01</t>
  </si>
  <si>
    <t>Demontáž původného strojního zařízení kotelny - úpravna vody, expanzní zařízení, čerpadla na kotlích, anuloid</t>
  </si>
  <si>
    <t>-742008242</t>
  </si>
  <si>
    <t>71</t>
  </si>
  <si>
    <t>732xxx10</t>
  </si>
  <si>
    <t>Montáž jednočerpadlového expanzního automatu skládající se z řídící jednotky, základní nádoby 1000 litrů a příslušné připojovací soupravy.</t>
  </si>
  <si>
    <t>-642130055</t>
  </si>
  <si>
    <t>72</t>
  </si>
  <si>
    <t>732xxx11</t>
  </si>
  <si>
    <t xml:space="preserve">Dodávka jednočerpadlového expanzního automatu skládající se z řídící jednotky s dotyk ovládáním Control Touch, základní nádoby 1000 litrů s oddělovací membr (vakem)  a příslušné připoj soupravy G 1 634-740. Soustava 1MW, po3 bary, pv5 barů, obj.syst 18m3 </t>
  </si>
  <si>
    <t>1792534197</t>
  </si>
  <si>
    <t>73</t>
  </si>
  <si>
    <t>732xxx12</t>
  </si>
  <si>
    <t>Uvedení do provozu jednočerpadlového automatu.</t>
  </si>
  <si>
    <t>1236340370</t>
  </si>
  <si>
    <t>74</t>
  </si>
  <si>
    <t>732xxx20</t>
  </si>
  <si>
    <t>Montáž a sestavení teplovzdušné nástěnné jednotky</t>
  </si>
  <si>
    <t>1035443949</t>
  </si>
  <si>
    <t>75</t>
  </si>
  <si>
    <t>732xxx21</t>
  </si>
  <si>
    <t xml:space="preserve">Teplovodní ohrívac vzduchu  bez žaluzie s jednofázovým ax.ventilátorem, VÝKON (80/60/15°) = 26 kW, 4400 m3/h, EL. PŘÍKON (230V) = 300W, 1.32 A</t>
  </si>
  <si>
    <t>550398205</t>
  </si>
  <si>
    <t>76</t>
  </si>
  <si>
    <t>732xxx22</t>
  </si>
  <si>
    <t>Podpěra nástěnná pevná pro teplovodní ohrívac vzduchu</t>
  </si>
  <si>
    <t>pár</t>
  </si>
  <si>
    <t>-334780326</t>
  </si>
  <si>
    <t>77</t>
  </si>
  <si>
    <t>732xxx23</t>
  </si>
  <si>
    <t>Standardní žaluzie nerez pro teplovodní ohrívac vzduchu</t>
  </si>
  <si>
    <t>1291066118</t>
  </si>
  <si>
    <t>78</t>
  </si>
  <si>
    <t>732xxx24</t>
  </si>
  <si>
    <t>Dálkové ovládání s regulací otácek ventilátoru s kabelem 3m pro teplovodní ohrívac vzduchu</t>
  </si>
  <si>
    <t>64947542</t>
  </si>
  <si>
    <t>79</t>
  </si>
  <si>
    <t>998732101</t>
  </si>
  <si>
    <t>Přesun hmot pro strojovny stanovený z hmotnosti přesunovaného materiálu vodorovná dopravní vzdálenost do 50 m v objektech výšky do 6 m</t>
  </si>
  <si>
    <t>796877150</t>
  </si>
  <si>
    <t>733</t>
  </si>
  <si>
    <t>Ústřední vytápění - potrubí</t>
  </si>
  <si>
    <t>80</t>
  </si>
  <si>
    <t>733110808</t>
  </si>
  <si>
    <t>Demontáž potrubí z trubek ocelových závitových DN přes 32 do 50</t>
  </si>
  <si>
    <t>1276185315</t>
  </si>
  <si>
    <t>81</t>
  </si>
  <si>
    <t>733111114</t>
  </si>
  <si>
    <t>Potrubí z trubek ocelových závitových černých spojovaných svařováním bezešvých běžných nízkotlakých PN 16 do 115°C v kotelnách a strojovnách DN 20</t>
  </si>
  <si>
    <t>1735573931</t>
  </si>
  <si>
    <t>82</t>
  </si>
  <si>
    <t>733111115</t>
  </si>
  <si>
    <t>Potrubí z trubek ocelových závitových černých spojovaných svařováním bezešvých běžných nízkotlakých PN 16 do 115°C v kotelnách a strojovnách DN 25</t>
  </si>
  <si>
    <t>-27351547</t>
  </si>
  <si>
    <t>83</t>
  </si>
  <si>
    <t>733111116</t>
  </si>
  <si>
    <t>Potrubí z trubek ocelových závitových černých spojovaných svařováním bezešvých běžných nízkotlakých PN 16 do 115°C v kotelnách a strojovnách DN 32</t>
  </si>
  <si>
    <t>-1321546276</t>
  </si>
  <si>
    <t>84</t>
  </si>
  <si>
    <t>733111118</t>
  </si>
  <si>
    <t>Potrubí z trubek ocelových závitových černých spojovaných svařováním bezešvých běžných nízkotlakých PN 16 do 115°C v kotelnách a strojovnách DN 50</t>
  </si>
  <si>
    <t>990220033</t>
  </si>
  <si>
    <t>85</t>
  </si>
  <si>
    <t>733120826</t>
  </si>
  <si>
    <t>Demontáž potrubí z trubek ocelových hladkých Ø přes 60,3 do 89</t>
  </si>
  <si>
    <t>-2126212563</t>
  </si>
  <si>
    <t>86</t>
  </si>
  <si>
    <t>733120832</t>
  </si>
  <si>
    <t>Demontáž potrubí z trubek ocelových hladkých Ø přes 89 do 133</t>
  </si>
  <si>
    <t>720709343</t>
  </si>
  <si>
    <t>87</t>
  </si>
  <si>
    <t>733121232</t>
  </si>
  <si>
    <t>Potrubí z trubek ocelových hladkých spojovaných svařováním černých bezešvých v kotelnách a strojovnách Ø 133/4,0</t>
  </si>
  <si>
    <t>1744608482</t>
  </si>
  <si>
    <t>88</t>
  </si>
  <si>
    <t>733141103</t>
  </si>
  <si>
    <t>Odvzdušňovací nádobky, odlučovače a odkalovače nádobky z trubek ocelových DN 65</t>
  </si>
  <si>
    <t>49650146</t>
  </si>
  <si>
    <t>89</t>
  </si>
  <si>
    <t>733190107</t>
  </si>
  <si>
    <t>Zkoušky těsnosti potrubí, manžety prostupové z trubek ocelových zkoušky těsnosti potrubí (za provozu) z trubek ocelových závitových DN do 40</t>
  </si>
  <si>
    <t>-1800832161</t>
  </si>
  <si>
    <t>90</t>
  </si>
  <si>
    <t>733190108</t>
  </si>
  <si>
    <t>Zkoušky těsnosti potrubí, manžety prostupové z trubek ocelových zkoušky těsnosti potrubí (za provozu) z trubek ocelových závitových DN 40 do 50</t>
  </si>
  <si>
    <t>1700967703</t>
  </si>
  <si>
    <t>91</t>
  </si>
  <si>
    <t>733190232</t>
  </si>
  <si>
    <t>Zkoušky těsnosti potrubí, manžety prostupové z trubek ocelových zkoušky těsnosti potrubí (za provozu) z trubek ocelových hladkých Ø přes 89/5,0 do 133/5,0</t>
  </si>
  <si>
    <t>-1322965977</t>
  </si>
  <si>
    <t>92</t>
  </si>
  <si>
    <t>998733101</t>
  </si>
  <si>
    <t>Přesun hmot pro rozvody potrubí stanovený z hmotnosti přesunovaného materiálu vodorovná dopravní vzdálenost do 50 m v objektech výšky do 6 m</t>
  </si>
  <si>
    <t>-1118822027</t>
  </si>
  <si>
    <t>734</t>
  </si>
  <si>
    <t>Ústřední vytápění - armatury</t>
  </si>
  <si>
    <t>93</t>
  </si>
  <si>
    <t>734109114</t>
  </si>
  <si>
    <t>Montáž armatur přírubových se dvěma přírubami PN 6 DN 50</t>
  </si>
  <si>
    <t>-1410132719</t>
  </si>
  <si>
    <t>94</t>
  </si>
  <si>
    <t>734109218</t>
  </si>
  <si>
    <t>Montáž armatur přírubových se dvěma přírubami PN 16 DN 125</t>
  </si>
  <si>
    <t>-1835030833</t>
  </si>
  <si>
    <t>95</t>
  </si>
  <si>
    <t>734xxx02</t>
  </si>
  <si>
    <t xml:space="preserve">KULOVÝ KOHOUT PŘÍRUBOVÝ TEPLÁRENSKÝ, PN 16, OCELOVÝ  CELOSVAŘOVANÝ, DN 125</t>
  </si>
  <si>
    <t>-1867895691</t>
  </si>
  <si>
    <t>96</t>
  </si>
  <si>
    <t>734xxx03</t>
  </si>
  <si>
    <t>MEZIPŘÍRUBOVÁ MOTÝLOVÁ ZPĚTNÁ KLAPKA DN 125, montáž mezi příruby PN 16, T = -10 °C až max. +100 °C, materiál - tělo: GJL 250, disk: GJS 400, kolík, pružina: AISI 316</t>
  </si>
  <si>
    <t>1666693006</t>
  </si>
  <si>
    <t>97</t>
  </si>
  <si>
    <t>734163430</t>
  </si>
  <si>
    <t>Filtry z uhlíkové oceli s čístícím víkem nebo vypouštěcí zátkou PN 16 do 300°C DN 125</t>
  </si>
  <si>
    <t>-8816090</t>
  </si>
  <si>
    <t>98</t>
  </si>
  <si>
    <t>734173214</t>
  </si>
  <si>
    <t>Mezikusy, přírubové spoje přírubové spoje PN 6/I, 200°C DN 50</t>
  </si>
  <si>
    <t>-1693076284</t>
  </si>
  <si>
    <t>99</t>
  </si>
  <si>
    <t>734173418</t>
  </si>
  <si>
    <t>Mezikusy, přírubové spoje přírubové spoje PN 16/I, 200°C DN 100</t>
  </si>
  <si>
    <t>-1731765982</t>
  </si>
  <si>
    <t>100</t>
  </si>
  <si>
    <t>734173421</t>
  </si>
  <si>
    <t>Mezikusy, přírubové spoje přírubové spoje PN 16/I, 200°C DN 125</t>
  </si>
  <si>
    <t>1058509175</t>
  </si>
  <si>
    <t>101</t>
  </si>
  <si>
    <t>734193217</t>
  </si>
  <si>
    <t>Ostatní přírubové armatury klapky mezipřírubové uzavírací PN 16 do 120°C disk nerezová ocel DN 100</t>
  </si>
  <si>
    <t>-1791887498</t>
  </si>
  <si>
    <t>102</t>
  </si>
  <si>
    <t>734209115</t>
  </si>
  <si>
    <t>Montáž závitových armatur se 2 závity G 1 (DN 25)</t>
  </si>
  <si>
    <t>-363696791</t>
  </si>
  <si>
    <t>103</t>
  </si>
  <si>
    <t>734209118</t>
  </si>
  <si>
    <t>Montáž závitových armatur se 2 závity G 2 (DN 50)</t>
  </si>
  <si>
    <t>CS ÚRS 2018 01</t>
  </si>
  <si>
    <t>-1468658737</t>
  </si>
  <si>
    <t>104</t>
  </si>
  <si>
    <t>734xxx01</t>
  </si>
  <si>
    <t>POJISTNY VENTIL DSV 32-5.0 DGH PRUŽINOVY, S PAKOU PRO ODVZDUŠNĚNI, PRUŽINOVY PROSTOR CHRANĚNY VLNOVCEM, S TLAKOVOU KOMPENZACI, OTEVÍRACÍ PŘETLAK 5,0 BAR, G1 1/4 x G2</t>
  </si>
  <si>
    <t>-1318881755</t>
  </si>
  <si>
    <t>105</t>
  </si>
  <si>
    <t>734211127</t>
  </si>
  <si>
    <t>Ventily odvzdušňovací závitové automatické se zpětnou klapkou PN 14 do 120°C G 1/2</t>
  </si>
  <si>
    <t>-1470873363</t>
  </si>
  <si>
    <t>106</t>
  </si>
  <si>
    <t>734251213</t>
  </si>
  <si>
    <t>Ventily pojistné závitové a čepové rohové provozní tlak od 2,5 do 6 bar G 1</t>
  </si>
  <si>
    <t>416238340</t>
  </si>
  <si>
    <t>107</t>
  </si>
  <si>
    <t>734291123</t>
  </si>
  <si>
    <t>Ostatní armatury kohouty plnicí a vypouštěcí PN 10 do 90°C G 1/2</t>
  </si>
  <si>
    <t>-492980941</t>
  </si>
  <si>
    <t>108</t>
  </si>
  <si>
    <t>734292715</t>
  </si>
  <si>
    <t>Ostatní armatury kulové kohouty PN 42 do 185°C přímé vnitřní závit G 1</t>
  </si>
  <si>
    <t>1299836149</t>
  </si>
  <si>
    <t>109</t>
  </si>
  <si>
    <t>734411101</t>
  </si>
  <si>
    <t>Teploměry technické s pevným stonkem a jímkou zadní připojení (axiální) průměr 63 mm délka stonku 50 mm</t>
  </si>
  <si>
    <t>-1917030968</t>
  </si>
  <si>
    <t>110</t>
  </si>
  <si>
    <t>734421102</t>
  </si>
  <si>
    <t>Tlakoměry s pevným stonkem a zpětnou klapkou spodní připojení (radiální) tlaku 0–16 bar průměru 63 mm</t>
  </si>
  <si>
    <t>-880172940</t>
  </si>
  <si>
    <t>111</t>
  </si>
  <si>
    <t>734494111</t>
  </si>
  <si>
    <t>Měřicí armatury návarky s metrickým závitem M 12x1,5 délky do 220 mm</t>
  </si>
  <si>
    <t>251643708</t>
  </si>
  <si>
    <t>112</t>
  </si>
  <si>
    <t>734494213</t>
  </si>
  <si>
    <t>Měřicí armatury návarky s trubkovým závitem G 1/2</t>
  </si>
  <si>
    <t>639006498</t>
  </si>
  <si>
    <t>113</t>
  </si>
  <si>
    <t>734xxx37</t>
  </si>
  <si>
    <t xml:space="preserve">Tlakově nezávislý seřizovací a regulační ventil AB-QM 25, DN25,  Automatický vyvažovací kombinovaný regulační ventil,  -10°C až +120°C, PN16,</t>
  </si>
  <si>
    <t>-995470876</t>
  </si>
  <si>
    <t>114</t>
  </si>
  <si>
    <t>734xxx38</t>
  </si>
  <si>
    <t xml:space="preserve">Termoelektrické hlavice TWA-Z, bez proudu zavřeno </t>
  </si>
  <si>
    <t>-1184560431</t>
  </si>
  <si>
    <t>115</t>
  </si>
  <si>
    <t>998734101</t>
  </si>
  <si>
    <t>Přesun hmot pro armatury stanovený z hmotnosti přesunovaného materiálu vodorovná dopravní vzdálenost do 50 m v objektech výšky do 6 m</t>
  </si>
  <si>
    <t>779857524</t>
  </si>
  <si>
    <t>TOPNÁ ZKOUŠKA</t>
  </si>
  <si>
    <t>116</t>
  </si>
  <si>
    <t>101a</t>
  </si>
  <si>
    <t xml:space="preserve">Topná zkouška </t>
  </si>
  <si>
    <t>512</t>
  </si>
  <si>
    <t>1816469395</t>
  </si>
  <si>
    <t>767</t>
  </si>
  <si>
    <t>Konstrukce zámečnické</t>
  </si>
  <si>
    <t>117</t>
  </si>
  <si>
    <t>767995113</t>
  </si>
  <si>
    <t>Montáž atypických zámečnických konstrukcí hmotnosti do 20 kg</t>
  </si>
  <si>
    <t>kg</t>
  </si>
  <si>
    <t>1856341163</t>
  </si>
  <si>
    <t>118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</si>
  <si>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</si>
  <si>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</si>
  <si>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-404927336</t>
  </si>
  <si>
    <t>119</t>
  </si>
  <si>
    <t>767xxx10</t>
  </si>
  <si>
    <t>Nový vnitní vzduchový kanál přívodu vzduchu z FeZN plechu v rozměru původního s vložením 6ks tlumičů hluku G 200x500x1000 - dle výkresu ÚT- 06 (dodávka a montáž)</t>
  </si>
  <si>
    <t>1292048488</t>
  </si>
  <si>
    <t>120</t>
  </si>
  <si>
    <t>767xxx11</t>
  </si>
  <si>
    <t>Clona do vzduchovodu přirozeného přívodu vzudchu 1000x1000mm s vyřezaným otvorem 300x600 mm z opláštěného minerálního panelu tl.150 mm - (dodávka a montáž)</t>
  </si>
  <si>
    <t>-1238145168</t>
  </si>
  <si>
    <t>121</t>
  </si>
  <si>
    <t>767xxx12</t>
  </si>
  <si>
    <t>Clona do vzduchovodu přirozeného odvodu vzudchu 500x1000mm s vyřezaným otvorem 250x400 mm z opláštěného minerálního panelu tl.150 mm - (dodávka a montáž)</t>
  </si>
  <si>
    <t>-1261239534</t>
  </si>
  <si>
    <t>122</t>
  </si>
  <si>
    <t>767xxx13</t>
  </si>
  <si>
    <t>Přepážka do vzduchovodu sání přívodního ventilátoru 1000x600mm z opláštěného minerálního panelu tl.150 mm - (dodávka a montáž)</t>
  </si>
  <si>
    <t>1819579141</t>
  </si>
  <si>
    <t>123</t>
  </si>
  <si>
    <t>998767102</t>
  </si>
  <si>
    <t>Přesun hmot tonážní pro zámečnické konstrukce v objektech v do 6 m</t>
  </si>
  <si>
    <t>1670804336</t>
  </si>
  <si>
    <t>783</t>
  </si>
  <si>
    <t>Dokončovací práce - nátěry</t>
  </si>
  <si>
    <t>124</t>
  </si>
  <si>
    <t>783314203</t>
  </si>
  <si>
    <t>Základní antikorozní nátěr zámečnických konstrukcí jednonásobný syntetický samozákladující</t>
  </si>
  <si>
    <t>m2</t>
  </si>
  <si>
    <t>165682492</t>
  </si>
  <si>
    <t>125</t>
  </si>
  <si>
    <t>783617613</t>
  </si>
  <si>
    <t>Krycí nátěr (email) armatur a kovových potrubí potrubí do DN 50 mm dvojnásobný syntetický samozákladující</t>
  </si>
  <si>
    <t>1609053370</t>
  </si>
  <si>
    <t>126</t>
  </si>
  <si>
    <t>783617653</t>
  </si>
  <si>
    <t>Krycí nátěr (email) armatur a kovových potrubí potrubí přes DN 100 do DN 150 mm dvojnásobný syntetický samozákladující</t>
  </si>
  <si>
    <t>-1992308516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</si>
</sst>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21003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MODERNIZACE ZDROJE TEPLA KRYTÉHO PLAVECKÉHO BAZÉNU V ČESKÉ TŘEBOVÉ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Česká Třebová, k.ú. Parník, p.č.st. 1017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20. 2. 2021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Eko Bi s.r.o., Semanínská 2050, Česká Třebová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Jiří Kamenciký, Na Špici 211, Dlouhá Třebová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16.5" customHeight="1">
      <c r="A55" s="7"/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78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79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E55" s="7"/>
      <c r="BS55" s="120" t="s">
        <v>73</v>
      </c>
      <c r="BT55" s="120" t="s">
        <v>80</v>
      </c>
      <c r="BU55" s="120" t="s">
        <v>75</v>
      </c>
      <c r="BV55" s="120" t="s">
        <v>76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4" customFormat="1" ht="16.5" customHeight="1">
      <c r="A56" s="121" t="s">
        <v>83</v>
      </c>
      <c r="B56" s="60"/>
      <c r="C56" s="122"/>
      <c r="D56" s="122"/>
      <c r="E56" s="123" t="s">
        <v>14</v>
      </c>
      <c r="F56" s="123"/>
      <c r="G56" s="123"/>
      <c r="H56" s="123"/>
      <c r="I56" s="123"/>
      <c r="J56" s="122"/>
      <c r="K56" s="123" t="s">
        <v>84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'21003 - D.1.4.1   VYTÁPĚNÍ'!J32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85</v>
      </c>
      <c r="AR56" s="62"/>
      <c r="AS56" s="126">
        <v>0</v>
      </c>
      <c r="AT56" s="127">
        <f>ROUND(SUM(AV56:AW56),2)</f>
        <v>0</v>
      </c>
      <c r="AU56" s="128">
        <f>'21003 - D.1.4.1   VYTÁPĚNÍ'!P96</f>
        <v>0</v>
      </c>
      <c r="AV56" s="127">
        <f>'21003 - D.1.4.1   VYTÁPĚNÍ'!J35</f>
        <v>0</v>
      </c>
      <c r="AW56" s="127">
        <f>'21003 - D.1.4.1   VYTÁPĚNÍ'!J36</f>
        <v>0</v>
      </c>
      <c r="AX56" s="127">
        <f>'21003 - D.1.4.1   VYTÁPĚNÍ'!J37</f>
        <v>0</v>
      </c>
      <c r="AY56" s="127">
        <f>'21003 - D.1.4.1   VYTÁPĚNÍ'!J38</f>
        <v>0</v>
      </c>
      <c r="AZ56" s="127">
        <f>'21003 - D.1.4.1   VYTÁPĚNÍ'!F35</f>
        <v>0</v>
      </c>
      <c r="BA56" s="127">
        <f>'21003 - D.1.4.1   VYTÁPĚNÍ'!F36</f>
        <v>0</v>
      </c>
      <c r="BB56" s="127">
        <f>'21003 - D.1.4.1   VYTÁPĚNÍ'!F37</f>
        <v>0</v>
      </c>
      <c r="BC56" s="127">
        <f>'21003 - D.1.4.1   VYTÁPĚNÍ'!F38</f>
        <v>0</v>
      </c>
      <c r="BD56" s="129">
        <f>'21003 - D.1.4.1   VYTÁPĚNÍ'!F39</f>
        <v>0</v>
      </c>
      <c r="BE56" s="4"/>
      <c r="BT56" s="130" t="s">
        <v>82</v>
      </c>
      <c r="BV56" s="130" t="s">
        <v>76</v>
      </c>
      <c r="BW56" s="130" t="s">
        <v>86</v>
      </c>
      <c r="BX56" s="130" t="s">
        <v>81</v>
      </c>
      <c r="CL56" s="130" t="s">
        <v>19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3al8GVNKCx+8xJNRqiLAPMTrGGUQYcPa8xEaZQUt8ndChEnMk20BsAdns+7Cjmf4fA3qCf2u9Sg4o64BR2Z1Jg==" hashValue="XLWRP4NB/ORPV1ViYzng2iCyQHQ9H9m8tAYtLO4SUTrQ5RuVZrVjQnFe7mJfH6jTR8fV8yaNgfnDKmIkOuFp0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21003 - D.1.4.1  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7"/>
      <c r="AT3" s="14" t="s">
        <v>82</v>
      </c>
    </row>
    <row r="4" s="1" customFormat="1" ht="24.96" customHeight="1">
      <c r="B4" s="17"/>
      <c r="D4" s="133" t="s">
        <v>87</v>
      </c>
      <c r="L4" s="17"/>
      <c r="M4" s="13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5" t="s">
        <v>16</v>
      </c>
      <c r="L6" s="17"/>
    </row>
    <row r="7" s="1" customFormat="1" ht="26.25" customHeight="1">
      <c r="B7" s="17"/>
      <c r="E7" s="136" t="str">
        <f>'Rekapitulace stavby'!K6</f>
        <v>MODERNIZACE ZDROJE TEPLA KRYTÉHO PLAVECKÉHO BAZÉNU V ČESKÉ TŘEBOVÉ</v>
      </c>
      <c r="F7" s="135"/>
      <c r="G7" s="135"/>
      <c r="H7" s="135"/>
      <c r="L7" s="17"/>
    </row>
    <row r="8" s="1" customFormat="1" ht="12" customHeight="1">
      <c r="B8" s="17"/>
      <c r="D8" s="135" t="s">
        <v>88</v>
      </c>
      <c r="L8" s="17"/>
    </row>
    <row r="9" s="2" customFormat="1" ht="16.5" customHeight="1">
      <c r="A9" s="35"/>
      <c r="B9" s="41"/>
      <c r="C9" s="35"/>
      <c r="D9" s="35"/>
      <c r="E9" s="136" t="s">
        <v>89</v>
      </c>
      <c r="F9" s="35"/>
      <c r="G9" s="35"/>
      <c r="H9" s="35"/>
      <c r="I9" s="35"/>
      <c r="J9" s="35"/>
      <c r="K9" s="35"/>
      <c r="L9" s="13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5" t="s">
        <v>90</v>
      </c>
      <c r="E10" s="35"/>
      <c r="F10" s="35"/>
      <c r="G10" s="35"/>
      <c r="H10" s="35"/>
      <c r="I10" s="35"/>
      <c r="J10" s="35"/>
      <c r="K10" s="35"/>
      <c r="L10" s="13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38" t="s">
        <v>91</v>
      </c>
      <c r="F11" s="35"/>
      <c r="G11" s="35"/>
      <c r="H11" s="35"/>
      <c r="I11" s="35"/>
      <c r="J11" s="35"/>
      <c r="K11" s="35"/>
      <c r="L11" s="13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3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5" t="s">
        <v>18</v>
      </c>
      <c r="E13" s="35"/>
      <c r="F13" s="130" t="s">
        <v>19</v>
      </c>
      <c r="G13" s="35"/>
      <c r="H13" s="35"/>
      <c r="I13" s="135" t="s">
        <v>20</v>
      </c>
      <c r="J13" s="130" t="s">
        <v>19</v>
      </c>
      <c r="K13" s="35"/>
      <c r="L13" s="13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21</v>
      </c>
      <c r="E14" s="35"/>
      <c r="F14" s="130" t="s">
        <v>22</v>
      </c>
      <c r="G14" s="35"/>
      <c r="H14" s="35"/>
      <c r="I14" s="135" t="s">
        <v>23</v>
      </c>
      <c r="J14" s="139" t="str">
        <f>'Rekapitulace stavby'!AN8</f>
        <v>20. 2. 2021</v>
      </c>
      <c r="K14" s="35"/>
      <c r="L14" s="13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3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5" t="s">
        <v>25</v>
      </c>
      <c r="E16" s="35"/>
      <c r="F16" s="35"/>
      <c r="G16" s="35"/>
      <c r="H16" s="35"/>
      <c r="I16" s="135" t="s">
        <v>26</v>
      </c>
      <c r="J16" s="130" t="s">
        <v>27</v>
      </c>
      <c r="K16" s="35"/>
      <c r="L16" s="13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28</v>
      </c>
      <c r="F17" s="35"/>
      <c r="G17" s="35"/>
      <c r="H17" s="35"/>
      <c r="I17" s="135" t="s">
        <v>29</v>
      </c>
      <c r="J17" s="130" t="s">
        <v>19</v>
      </c>
      <c r="K17" s="35"/>
      <c r="L17" s="13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3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5" t="s">
        <v>30</v>
      </c>
      <c r="E19" s="35"/>
      <c r="F19" s="35"/>
      <c r="G19" s="35"/>
      <c r="H19" s="35"/>
      <c r="I19" s="135" t="s">
        <v>26</v>
      </c>
      <c r="J19" s="30" t="str">
        <f>'Rekapitulace stavby'!AN13</f>
        <v>Vyplň údaj</v>
      </c>
      <c r="K19" s="35"/>
      <c r="L19" s="13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5" t="s">
        <v>29</v>
      </c>
      <c r="J20" s="30" t="str">
        <f>'Rekapitulace stavby'!AN14</f>
        <v>Vyplň údaj</v>
      </c>
      <c r="K20" s="35"/>
      <c r="L20" s="13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3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5" t="s">
        <v>32</v>
      </c>
      <c r="E22" s="35"/>
      <c r="F22" s="35"/>
      <c r="G22" s="35"/>
      <c r="H22" s="35"/>
      <c r="I22" s="135" t="s">
        <v>26</v>
      </c>
      <c r="J22" s="130" t="s">
        <v>33</v>
      </c>
      <c r="K22" s="35"/>
      <c r="L22" s="13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34</v>
      </c>
      <c r="F23" s="35"/>
      <c r="G23" s="35"/>
      <c r="H23" s="35"/>
      <c r="I23" s="135" t="s">
        <v>29</v>
      </c>
      <c r="J23" s="130" t="s">
        <v>19</v>
      </c>
      <c r="K23" s="35"/>
      <c r="L23" s="13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3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5" t="s">
        <v>36</v>
      </c>
      <c r="E25" s="35"/>
      <c r="F25" s="35"/>
      <c r="G25" s="35"/>
      <c r="H25" s="35"/>
      <c r="I25" s="135" t="s">
        <v>26</v>
      </c>
      <c r="J25" s="130" t="str">
        <f>IF('Rekapitulace stavby'!AN19="","",'Rekapitulace stavby'!AN19)</f>
        <v/>
      </c>
      <c r="K25" s="35"/>
      <c r="L25" s="13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tr">
        <f>IF('Rekapitulace stavby'!E20="","",'Rekapitulace stavby'!E20)</f>
        <v xml:space="preserve"> </v>
      </c>
      <c r="F26" s="35"/>
      <c r="G26" s="35"/>
      <c r="H26" s="35"/>
      <c r="I26" s="135" t="s">
        <v>29</v>
      </c>
      <c r="J26" s="130" t="str">
        <f>IF('Rekapitulace stavby'!AN20="","",'Rekapitulace stavby'!AN20)</f>
        <v/>
      </c>
      <c r="K26" s="35"/>
      <c r="L26" s="13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3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5" t="s">
        <v>38</v>
      </c>
      <c r="E28" s="35"/>
      <c r="F28" s="35"/>
      <c r="G28" s="35"/>
      <c r="H28" s="35"/>
      <c r="I28" s="35"/>
      <c r="J28" s="35"/>
      <c r="K28" s="35"/>
      <c r="L28" s="13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0"/>
      <c r="B29" s="141"/>
      <c r="C29" s="140"/>
      <c r="D29" s="140"/>
      <c r="E29" s="142" t="s">
        <v>19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3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4"/>
      <c r="J31" s="144"/>
      <c r="K31" s="144"/>
      <c r="L31" s="13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5" t="s">
        <v>40</v>
      </c>
      <c r="E32" s="35"/>
      <c r="F32" s="35"/>
      <c r="G32" s="35"/>
      <c r="H32" s="35"/>
      <c r="I32" s="35"/>
      <c r="J32" s="146">
        <f>ROUND(J96, 2)</f>
        <v>0</v>
      </c>
      <c r="K32" s="35"/>
      <c r="L32" s="13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4"/>
      <c r="E33" s="144"/>
      <c r="F33" s="144"/>
      <c r="G33" s="144"/>
      <c r="H33" s="144"/>
      <c r="I33" s="144"/>
      <c r="J33" s="144"/>
      <c r="K33" s="144"/>
      <c r="L33" s="13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7" t="s">
        <v>42</v>
      </c>
      <c r="G34" s="35"/>
      <c r="H34" s="35"/>
      <c r="I34" s="147" t="s">
        <v>41</v>
      </c>
      <c r="J34" s="147" t="s">
        <v>43</v>
      </c>
      <c r="K34" s="35"/>
      <c r="L34" s="13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8" t="s">
        <v>44</v>
      </c>
      <c r="E35" s="135" t="s">
        <v>45</v>
      </c>
      <c r="F35" s="149">
        <f>ROUND((SUM(BE96:BE239)),  2)</f>
        <v>0</v>
      </c>
      <c r="G35" s="35"/>
      <c r="H35" s="35"/>
      <c r="I35" s="150">
        <v>0.20999999999999999</v>
      </c>
      <c r="J35" s="149">
        <f>ROUND(((SUM(BE96:BE239))*I35),  2)</f>
        <v>0</v>
      </c>
      <c r="K35" s="35"/>
      <c r="L35" s="13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5" t="s">
        <v>46</v>
      </c>
      <c r="F36" s="149">
        <f>ROUND((SUM(BF96:BF239)),  2)</f>
        <v>0</v>
      </c>
      <c r="G36" s="35"/>
      <c r="H36" s="35"/>
      <c r="I36" s="150">
        <v>0.14999999999999999</v>
      </c>
      <c r="J36" s="149">
        <f>ROUND(((SUM(BF96:BF239))*I36),  2)</f>
        <v>0</v>
      </c>
      <c r="K36" s="35"/>
      <c r="L36" s="13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47</v>
      </c>
      <c r="F37" s="149">
        <f>ROUND((SUM(BG96:BG239)),  2)</f>
        <v>0</v>
      </c>
      <c r="G37" s="35"/>
      <c r="H37" s="35"/>
      <c r="I37" s="150">
        <v>0.20999999999999999</v>
      </c>
      <c r="J37" s="149">
        <f>0</f>
        <v>0</v>
      </c>
      <c r="K37" s="35"/>
      <c r="L37" s="13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5" t="s">
        <v>48</v>
      </c>
      <c r="F38" s="149">
        <f>ROUND((SUM(BH96:BH239)),  2)</f>
        <v>0</v>
      </c>
      <c r="G38" s="35"/>
      <c r="H38" s="35"/>
      <c r="I38" s="150">
        <v>0.14999999999999999</v>
      </c>
      <c r="J38" s="149">
        <f>0</f>
        <v>0</v>
      </c>
      <c r="K38" s="35"/>
      <c r="L38" s="13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5" t="s">
        <v>49</v>
      </c>
      <c r="F39" s="149">
        <f>ROUND((SUM(BI96:BI239)),  2)</f>
        <v>0</v>
      </c>
      <c r="G39" s="35"/>
      <c r="H39" s="35"/>
      <c r="I39" s="150">
        <v>0</v>
      </c>
      <c r="J39" s="149">
        <f>0</f>
        <v>0</v>
      </c>
      <c r="K39" s="35"/>
      <c r="L39" s="13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3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6">
        <f>SUM(J32:J39)</f>
        <v>0</v>
      </c>
      <c r="K41" s="157"/>
      <c r="L41" s="13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92</v>
      </c>
      <c r="D47" s="37"/>
      <c r="E47" s="37"/>
      <c r="F47" s="37"/>
      <c r="G47" s="37"/>
      <c r="H47" s="37"/>
      <c r="I47" s="37"/>
      <c r="J47" s="37"/>
      <c r="K47" s="37"/>
      <c r="L47" s="13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3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3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26.25" customHeight="1">
      <c r="A50" s="35"/>
      <c r="B50" s="36"/>
      <c r="C50" s="37"/>
      <c r="D50" s="37"/>
      <c r="E50" s="162" t="str">
        <f>E7</f>
        <v>MODERNIZACE ZDROJE TEPLA KRYTÉHO PLAVECKÉHO BAZÉNU V ČESKÉ TŘEBOVÉ</v>
      </c>
      <c r="F50" s="29"/>
      <c r="G50" s="29"/>
      <c r="H50" s="29"/>
      <c r="I50" s="37"/>
      <c r="J50" s="37"/>
      <c r="K50" s="37"/>
      <c r="L50" s="13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88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2" t="s">
        <v>89</v>
      </c>
      <c r="F52" s="37"/>
      <c r="G52" s="37"/>
      <c r="H52" s="37"/>
      <c r="I52" s="37"/>
      <c r="J52" s="37"/>
      <c r="K52" s="37"/>
      <c r="L52" s="13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90</v>
      </c>
      <c r="D53" s="37"/>
      <c r="E53" s="37"/>
      <c r="F53" s="37"/>
      <c r="G53" s="37"/>
      <c r="H53" s="37"/>
      <c r="I53" s="37"/>
      <c r="J53" s="37"/>
      <c r="K53" s="37"/>
      <c r="L53" s="13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 xml:space="preserve">21003 - D.1.4.1   VYTÁPĚNÍ</v>
      </c>
      <c r="F54" s="37"/>
      <c r="G54" s="37"/>
      <c r="H54" s="37"/>
      <c r="I54" s="37"/>
      <c r="J54" s="37"/>
      <c r="K54" s="37"/>
      <c r="L54" s="13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3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>Česká Třebová, k.ú. Parník, p.č.st. 1017</v>
      </c>
      <c r="G56" s="37"/>
      <c r="H56" s="37"/>
      <c r="I56" s="29" t="s">
        <v>23</v>
      </c>
      <c r="J56" s="69" t="str">
        <f>IF(J14="","",J14)</f>
        <v>20. 2. 2021</v>
      </c>
      <c r="K56" s="37"/>
      <c r="L56" s="13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3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40.05" customHeight="1">
      <c r="A58" s="35"/>
      <c r="B58" s="36"/>
      <c r="C58" s="29" t="s">
        <v>25</v>
      </c>
      <c r="D58" s="37"/>
      <c r="E58" s="37"/>
      <c r="F58" s="24" t="str">
        <f>E17</f>
        <v>Eko Bi s.r.o., Semanínská 2050, Česká Třebová</v>
      </c>
      <c r="G58" s="37"/>
      <c r="H58" s="37"/>
      <c r="I58" s="29" t="s">
        <v>32</v>
      </c>
      <c r="J58" s="33" t="str">
        <f>E23</f>
        <v>Jiří Kamenciký, Na Špici 211, Dlouhá Třebová</v>
      </c>
      <c r="K58" s="37"/>
      <c r="L58" s="13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30</v>
      </c>
      <c r="D59" s="37"/>
      <c r="E59" s="37"/>
      <c r="F59" s="24" t="str">
        <f>IF(E20="","",E20)</f>
        <v>Vyplň údaj</v>
      </c>
      <c r="G59" s="37"/>
      <c r="H59" s="37"/>
      <c r="I59" s="29" t="s">
        <v>36</v>
      </c>
      <c r="J59" s="33" t="str">
        <f>E26</f>
        <v xml:space="preserve"> </v>
      </c>
      <c r="K59" s="37"/>
      <c r="L59" s="13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3" t="s">
        <v>93</v>
      </c>
      <c r="D61" s="164"/>
      <c r="E61" s="164"/>
      <c r="F61" s="164"/>
      <c r="G61" s="164"/>
      <c r="H61" s="164"/>
      <c r="I61" s="164"/>
      <c r="J61" s="165" t="s">
        <v>94</v>
      </c>
      <c r="K61" s="164"/>
      <c r="L61" s="13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66" t="s">
        <v>72</v>
      </c>
      <c r="D63" s="37"/>
      <c r="E63" s="37"/>
      <c r="F63" s="37"/>
      <c r="G63" s="37"/>
      <c r="H63" s="37"/>
      <c r="I63" s="37"/>
      <c r="J63" s="99">
        <f>J96</f>
        <v>0</v>
      </c>
      <c r="K63" s="37"/>
      <c r="L63" s="13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95</v>
      </c>
    </row>
    <row r="64" s="9" customFormat="1" ht="24.96" customHeight="1">
      <c r="A64" s="9"/>
      <c r="B64" s="167"/>
      <c r="C64" s="168"/>
      <c r="D64" s="169" t="s">
        <v>96</v>
      </c>
      <c r="E64" s="170"/>
      <c r="F64" s="170"/>
      <c r="G64" s="170"/>
      <c r="H64" s="170"/>
      <c r="I64" s="170"/>
      <c r="J64" s="171">
        <f>J97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22"/>
      <c r="D65" s="174" t="s">
        <v>97</v>
      </c>
      <c r="E65" s="175"/>
      <c r="F65" s="175"/>
      <c r="G65" s="175"/>
      <c r="H65" s="175"/>
      <c r="I65" s="175"/>
      <c r="J65" s="176">
        <f>J98</f>
        <v>0</v>
      </c>
      <c r="K65" s="122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22"/>
      <c r="D66" s="174" t="s">
        <v>98</v>
      </c>
      <c r="E66" s="175"/>
      <c r="F66" s="175"/>
      <c r="G66" s="175"/>
      <c r="H66" s="175"/>
      <c r="I66" s="175"/>
      <c r="J66" s="176">
        <f>J105</f>
        <v>0</v>
      </c>
      <c r="K66" s="122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22"/>
      <c r="D67" s="174" t="s">
        <v>99</v>
      </c>
      <c r="E67" s="175"/>
      <c r="F67" s="175"/>
      <c r="G67" s="175"/>
      <c r="H67" s="175"/>
      <c r="I67" s="175"/>
      <c r="J67" s="176">
        <f>J111</f>
        <v>0</v>
      </c>
      <c r="K67" s="122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22"/>
      <c r="D68" s="174" t="s">
        <v>100</v>
      </c>
      <c r="E68" s="175"/>
      <c r="F68" s="175"/>
      <c r="G68" s="175"/>
      <c r="H68" s="175"/>
      <c r="I68" s="175"/>
      <c r="J68" s="176">
        <f>J138</f>
        <v>0</v>
      </c>
      <c r="K68" s="122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22"/>
      <c r="D69" s="174" t="s">
        <v>101</v>
      </c>
      <c r="E69" s="175"/>
      <c r="F69" s="175"/>
      <c r="G69" s="175"/>
      <c r="H69" s="175"/>
      <c r="I69" s="175"/>
      <c r="J69" s="176">
        <f>J171</f>
        <v>0</v>
      </c>
      <c r="K69" s="122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22"/>
      <c r="D70" s="174" t="s">
        <v>102</v>
      </c>
      <c r="E70" s="175"/>
      <c r="F70" s="175"/>
      <c r="G70" s="175"/>
      <c r="H70" s="175"/>
      <c r="I70" s="175"/>
      <c r="J70" s="176">
        <f>J188</f>
        <v>0</v>
      </c>
      <c r="K70" s="122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22"/>
      <c r="D71" s="174" t="s">
        <v>103</v>
      </c>
      <c r="E71" s="175"/>
      <c r="F71" s="175"/>
      <c r="G71" s="175"/>
      <c r="H71" s="175"/>
      <c r="I71" s="175"/>
      <c r="J71" s="176">
        <f>J202</f>
        <v>0</v>
      </c>
      <c r="K71" s="122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22"/>
      <c r="D72" s="174" t="s">
        <v>104</v>
      </c>
      <c r="E72" s="175"/>
      <c r="F72" s="175"/>
      <c r="G72" s="175"/>
      <c r="H72" s="175"/>
      <c r="I72" s="175"/>
      <c r="J72" s="176">
        <f>J226</f>
        <v>0</v>
      </c>
      <c r="K72" s="122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22"/>
      <c r="D73" s="174" t="s">
        <v>105</v>
      </c>
      <c r="E73" s="175"/>
      <c r="F73" s="175"/>
      <c r="G73" s="175"/>
      <c r="H73" s="175"/>
      <c r="I73" s="175"/>
      <c r="J73" s="176">
        <f>J228</f>
        <v>0</v>
      </c>
      <c r="K73" s="122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22"/>
      <c r="D74" s="174" t="s">
        <v>106</v>
      </c>
      <c r="E74" s="175"/>
      <c r="F74" s="175"/>
      <c r="G74" s="175"/>
      <c r="H74" s="175"/>
      <c r="I74" s="175"/>
      <c r="J74" s="176">
        <f>J236</f>
        <v>0</v>
      </c>
      <c r="K74" s="122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13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="2" customFormat="1" ht="6.96" customHeight="1">
      <c r="A80" s="35"/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13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4.96" customHeight="1">
      <c r="A81" s="35"/>
      <c r="B81" s="36"/>
      <c r="C81" s="20" t="s">
        <v>107</v>
      </c>
      <c r="D81" s="37"/>
      <c r="E81" s="37"/>
      <c r="F81" s="37"/>
      <c r="G81" s="37"/>
      <c r="H81" s="37"/>
      <c r="I81" s="37"/>
      <c r="J81" s="37"/>
      <c r="K81" s="37"/>
      <c r="L81" s="13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16</v>
      </c>
      <c r="D83" s="37"/>
      <c r="E83" s="37"/>
      <c r="F83" s="37"/>
      <c r="G83" s="37"/>
      <c r="H83" s="37"/>
      <c r="I83" s="37"/>
      <c r="J83" s="37"/>
      <c r="K83" s="37"/>
      <c r="L83" s="13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6.25" customHeight="1">
      <c r="A84" s="35"/>
      <c r="B84" s="36"/>
      <c r="C84" s="37"/>
      <c r="D84" s="37"/>
      <c r="E84" s="162" t="str">
        <f>E7</f>
        <v>MODERNIZACE ZDROJE TEPLA KRYTÉHO PLAVECKÉHO BAZÉNU V ČESKÉ TŘEBOVÉ</v>
      </c>
      <c r="F84" s="29"/>
      <c r="G84" s="29"/>
      <c r="H84" s="29"/>
      <c r="I84" s="37"/>
      <c r="J84" s="37"/>
      <c r="K84" s="37"/>
      <c r="L84" s="13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" customFormat="1" ht="12" customHeight="1">
      <c r="B85" s="18"/>
      <c r="C85" s="29" t="s">
        <v>88</v>
      </c>
      <c r="D85" s="19"/>
      <c r="E85" s="19"/>
      <c r="F85" s="19"/>
      <c r="G85" s="19"/>
      <c r="H85" s="19"/>
      <c r="I85" s="19"/>
      <c r="J85" s="19"/>
      <c r="K85" s="19"/>
      <c r="L85" s="17"/>
    </row>
    <row r="86" s="2" customFormat="1" ht="16.5" customHeight="1">
      <c r="A86" s="35"/>
      <c r="B86" s="36"/>
      <c r="C86" s="37"/>
      <c r="D86" s="37"/>
      <c r="E86" s="162" t="s">
        <v>89</v>
      </c>
      <c r="F86" s="37"/>
      <c r="G86" s="37"/>
      <c r="H86" s="37"/>
      <c r="I86" s="37"/>
      <c r="J86" s="37"/>
      <c r="K86" s="37"/>
      <c r="L86" s="13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90</v>
      </c>
      <c r="D87" s="37"/>
      <c r="E87" s="37"/>
      <c r="F87" s="37"/>
      <c r="G87" s="37"/>
      <c r="H87" s="37"/>
      <c r="I87" s="37"/>
      <c r="J87" s="37"/>
      <c r="K87" s="37"/>
      <c r="L87" s="13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6.5" customHeight="1">
      <c r="A88" s="35"/>
      <c r="B88" s="36"/>
      <c r="C88" s="37"/>
      <c r="D88" s="37"/>
      <c r="E88" s="66" t="str">
        <f>E11</f>
        <v xml:space="preserve">21003 - D.1.4.1   VYTÁPĚNÍ</v>
      </c>
      <c r="F88" s="37"/>
      <c r="G88" s="37"/>
      <c r="H88" s="37"/>
      <c r="I88" s="37"/>
      <c r="J88" s="37"/>
      <c r="K88" s="37"/>
      <c r="L88" s="13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6.96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3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21</v>
      </c>
      <c r="D90" s="37"/>
      <c r="E90" s="37"/>
      <c r="F90" s="24" t="str">
        <f>F14</f>
        <v>Česká Třebová, k.ú. Parník, p.č.st. 1017</v>
      </c>
      <c r="G90" s="37"/>
      <c r="H90" s="37"/>
      <c r="I90" s="29" t="s">
        <v>23</v>
      </c>
      <c r="J90" s="69" t="str">
        <f>IF(J14="","",J14)</f>
        <v>20. 2. 2021</v>
      </c>
      <c r="K90" s="37"/>
      <c r="L90" s="13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6.96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3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25</v>
      </c>
      <c r="D92" s="37"/>
      <c r="E92" s="37"/>
      <c r="F92" s="24" t="str">
        <f>E17</f>
        <v>Eko Bi s.r.o., Semanínská 2050, Česká Třebová</v>
      </c>
      <c r="G92" s="37"/>
      <c r="H92" s="37"/>
      <c r="I92" s="29" t="s">
        <v>32</v>
      </c>
      <c r="J92" s="33" t="str">
        <f>E23</f>
        <v>Jiří Kamenciký, Na Špici 211, Dlouhá Třebová</v>
      </c>
      <c r="K92" s="37"/>
      <c r="L92" s="13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30</v>
      </c>
      <c r="D93" s="37"/>
      <c r="E93" s="37"/>
      <c r="F93" s="24" t="str">
        <f>IF(E20="","",E20)</f>
        <v>Vyplň údaj</v>
      </c>
      <c r="G93" s="37"/>
      <c r="H93" s="37"/>
      <c r="I93" s="29" t="s">
        <v>36</v>
      </c>
      <c r="J93" s="33" t="str">
        <f>E26</f>
        <v xml:space="preserve"> </v>
      </c>
      <c r="K93" s="37"/>
      <c r="L93" s="13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0.32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3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11" customFormat="1" ht="29.28" customHeight="1">
      <c r="A95" s="178"/>
      <c r="B95" s="179"/>
      <c r="C95" s="180" t="s">
        <v>108</v>
      </c>
      <c r="D95" s="181" t="s">
        <v>59</v>
      </c>
      <c r="E95" s="181" t="s">
        <v>55</v>
      </c>
      <c r="F95" s="181" t="s">
        <v>56</v>
      </c>
      <c r="G95" s="181" t="s">
        <v>109</v>
      </c>
      <c r="H95" s="181" t="s">
        <v>110</v>
      </c>
      <c r="I95" s="181" t="s">
        <v>111</v>
      </c>
      <c r="J95" s="181" t="s">
        <v>94</v>
      </c>
      <c r="K95" s="182" t="s">
        <v>112</v>
      </c>
      <c r="L95" s="183"/>
      <c r="M95" s="89" t="s">
        <v>19</v>
      </c>
      <c r="N95" s="90" t="s">
        <v>44</v>
      </c>
      <c r="O95" s="90" t="s">
        <v>113</v>
      </c>
      <c r="P95" s="90" t="s">
        <v>114</v>
      </c>
      <c r="Q95" s="90" t="s">
        <v>115</v>
      </c>
      <c r="R95" s="90" t="s">
        <v>116</v>
      </c>
      <c r="S95" s="90" t="s">
        <v>117</v>
      </c>
      <c r="T95" s="91" t="s">
        <v>118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5"/>
      <c r="B96" s="36"/>
      <c r="C96" s="96" t="s">
        <v>119</v>
      </c>
      <c r="D96" s="37"/>
      <c r="E96" s="37"/>
      <c r="F96" s="37"/>
      <c r="G96" s="37"/>
      <c r="H96" s="37"/>
      <c r="I96" s="37"/>
      <c r="J96" s="184">
        <f>BK96</f>
        <v>0</v>
      </c>
      <c r="K96" s="37"/>
      <c r="L96" s="41"/>
      <c r="M96" s="92"/>
      <c r="N96" s="185"/>
      <c r="O96" s="93"/>
      <c r="P96" s="186">
        <f>P97</f>
        <v>0</v>
      </c>
      <c r="Q96" s="93"/>
      <c r="R96" s="186">
        <f>R97</f>
        <v>1.41438</v>
      </c>
      <c r="S96" s="93"/>
      <c r="T96" s="187">
        <f>T97</f>
        <v>3.2642500000000001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73</v>
      </c>
      <c r="AU96" s="14" t="s">
        <v>95</v>
      </c>
      <c r="BK96" s="188">
        <f>BK97</f>
        <v>0</v>
      </c>
    </row>
    <row r="97" s="12" customFormat="1" ht="25.92" customHeight="1">
      <c r="A97" s="12"/>
      <c r="B97" s="189"/>
      <c r="C97" s="190"/>
      <c r="D97" s="191" t="s">
        <v>73</v>
      </c>
      <c r="E97" s="192" t="s">
        <v>120</v>
      </c>
      <c r="F97" s="192" t="s">
        <v>121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P98+P105+P111+P138+P171+P188+P202+P226+P228+P236</f>
        <v>0</v>
      </c>
      <c r="Q97" s="197"/>
      <c r="R97" s="198">
        <f>R98+R105+R111+R138+R171+R188+R202+R226+R228+R236</f>
        <v>1.41438</v>
      </c>
      <c r="S97" s="197"/>
      <c r="T97" s="199">
        <f>T98+T105+T111+T138+T171+T188+T202+T226+T228+T236</f>
        <v>3.2642500000000001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82</v>
      </c>
      <c r="AT97" s="201" t="s">
        <v>73</v>
      </c>
      <c r="AU97" s="201" t="s">
        <v>74</v>
      </c>
      <c r="AY97" s="200" t="s">
        <v>122</v>
      </c>
      <c r="BK97" s="202">
        <f>BK98+BK105+BK111+BK138+BK171+BK188+BK202+BK226+BK228+BK236</f>
        <v>0</v>
      </c>
    </row>
    <row r="98" s="12" customFormat="1" ht="22.8" customHeight="1">
      <c r="A98" s="12"/>
      <c r="B98" s="189"/>
      <c r="C98" s="190"/>
      <c r="D98" s="191" t="s">
        <v>73</v>
      </c>
      <c r="E98" s="203" t="s">
        <v>123</v>
      </c>
      <c r="F98" s="203" t="s">
        <v>124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SUM(P99:P104)</f>
        <v>0</v>
      </c>
      <c r="Q98" s="197"/>
      <c r="R98" s="198">
        <f>SUM(R99:R104)</f>
        <v>0.16118000000000002</v>
      </c>
      <c r="S98" s="197"/>
      <c r="T98" s="199">
        <f>SUM(T99:T104)</f>
        <v>0.504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82</v>
      </c>
      <c r="AT98" s="201" t="s">
        <v>73</v>
      </c>
      <c r="AU98" s="201" t="s">
        <v>80</v>
      </c>
      <c r="AY98" s="200" t="s">
        <v>122</v>
      </c>
      <c r="BK98" s="202">
        <f>SUM(BK99:BK104)</f>
        <v>0</v>
      </c>
    </row>
    <row r="99" s="2" customFormat="1">
      <c r="A99" s="35"/>
      <c r="B99" s="36"/>
      <c r="C99" s="205" t="s">
        <v>80</v>
      </c>
      <c r="D99" s="205" t="s">
        <v>125</v>
      </c>
      <c r="E99" s="206" t="s">
        <v>126</v>
      </c>
      <c r="F99" s="207" t="s">
        <v>127</v>
      </c>
      <c r="G99" s="208" t="s">
        <v>128</v>
      </c>
      <c r="H99" s="209">
        <v>40</v>
      </c>
      <c r="I99" s="210"/>
      <c r="J99" s="211">
        <f>ROUND(I99*H99,2)</f>
        <v>0</v>
      </c>
      <c r="K99" s="207" t="s">
        <v>129</v>
      </c>
      <c r="L99" s="41"/>
      <c r="M99" s="212" t="s">
        <v>19</v>
      </c>
      <c r="N99" s="213" t="s">
        <v>45</v>
      </c>
      <c r="O99" s="81"/>
      <c r="P99" s="214">
        <f>O99*H99</f>
        <v>0</v>
      </c>
      <c r="Q99" s="214">
        <v>0</v>
      </c>
      <c r="R99" s="214">
        <f>Q99*H99</f>
        <v>0</v>
      </c>
      <c r="S99" s="214">
        <v>0.0054200000000000003</v>
      </c>
      <c r="T99" s="215">
        <f>S99*H99</f>
        <v>0.21680000000000002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6" t="s">
        <v>130</v>
      </c>
      <c r="AT99" s="216" t="s">
        <v>125</v>
      </c>
      <c r="AU99" s="216" t="s">
        <v>82</v>
      </c>
      <c r="AY99" s="14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4" t="s">
        <v>80</v>
      </c>
      <c r="BK99" s="217">
        <f>ROUND(I99*H99,2)</f>
        <v>0</v>
      </c>
      <c r="BL99" s="14" t="s">
        <v>130</v>
      </c>
      <c r="BM99" s="216" t="s">
        <v>131</v>
      </c>
    </row>
    <row r="100" s="2" customFormat="1">
      <c r="A100" s="35"/>
      <c r="B100" s="36"/>
      <c r="C100" s="205" t="s">
        <v>82</v>
      </c>
      <c r="D100" s="205" t="s">
        <v>125</v>
      </c>
      <c r="E100" s="206" t="s">
        <v>132</v>
      </c>
      <c r="F100" s="207" t="s">
        <v>133</v>
      </c>
      <c r="G100" s="208" t="s">
        <v>128</v>
      </c>
      <c r="H100" s="209">
        <v>40</v>
      </c>
      <c r="I100" s="210"/>
      <c r="J100" s="211">
        <f>ROUND(I100*H100,2)</f>
        <v>0</v>
      </c>
      <c r="K100" s="207" t="s">
        <v>129</v>
      </c>
      <c r="L100" s="41"/>
      <c r="M100" s="212" t="s">
        <v>19</v>
      </c>
      <c r="N100" s="213" t="s">
        <v>45</v>
      </c>
      <c r="O100" s="81"/>
      <c r="P100" s="214">
        <f>O100*H100</f>
        <v>0</v>
      </c>
      <c r="Q100" s="214">
        <v>0</v>
      </c>
      <c r="R100" s="214">
        <f>Q100*H100</f>
        <v>0</v>
      </c>
      <c r="S100" s="214">
        <v>0.0071799999999999998</v>
      </c>
      <c r="T100" s="215">
        <f>S100*H100</f>
        <v>0.28720000000000001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6" t="s">
        <v>130</v>
      </c>
      <c r="AT100" s="216" t="s">
        <v>125</v>
      </c>
      <c r="AU100" s="216" t="s">
        <v>82</v>
      </c>
      <c r="AY100" s="14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4" t="s">
        <v>80</v>
      </c>
      <c r="BK100" s="217">
        <f>ROUND(I100*H100,2)</f>
        <v>0</v>
      </c>
      <c r="BL100" s="14" t="s">
        <v>130</v>
      </c>
      <c r="BM100" s="216" t="s">
        <v>134</v>
      </c>
    </row>
    <row r="101" s="2" customFormat="1" ht="66.75" customHeight="1">
      <c r="A101" s="35"/>
      <c r="B101" s="36"/>
      <c r="C101" s="205" t="s">
        <v>135</v>
      </c>
      <c r="D101" s="205" t="s">
        <v>125</v>
      </c>
      <c r="E101" s="206" t="s">
        <v>136</v>
      </c>
      <c r="F101" s="207" t="s">
        <v>137</v>
      </c>
      <c r="G101" s="208" t="s">
        <v>128</v>
      </c>
      <c r="H101" s="209">
        <v>34</v>
      </c>
      <c r="I101" s="210"/>
      <c r="J101" s="211">
        <f>ROUND(I101*H101,2)</f>
        <v>0</v>
      </c>
      <c r="K101" s="207" t="s">
        <v>129</v>
      </c>
      <c r="L101" s="41"/>
      <c r="M101" s="212" t="s">
        <v>19</v>
      </c>
      <c r="N101" s="213" t="s">
        <v>45</v>
      </c>
      <c r="O101" s="81"/>
      <c r="P101" s="214">
        <f>O101*H101</f>
        <v>0</v>
      </c>
      <c r="Q101" s="214">
        <v>0.00027</v>
      </c>
      <c r="R101" s="214">
        <f>Q101*H101</f>
        <v>0.0091800000000000007</v>
      </c>
      <c r="S101" s="214">
        <v>0</v>
      </c>
      <c r="T101" s="215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6" t="s">
        <v>130</v>
      </c>
      <c r="AT101" s="216" t="s">
        <v>125</v>
      </c>
      <c r="AU101" s="216" t="s">
        <v>82</v>
      </c>
      <c r="AY101" s="14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4" t="s">
        <v>80</v>
      </c>
      <c r="BK101" s="217">
        <f>ROUND(I101*H101,2)</f>
        <v>0</v>
      </c>
      <c r="BL101" s="14" t="s">
        <v>130</v>
      </c>
      <c r="BM101" s="216" t="s">
        <v>138</v>
      </c>
    </row>
    <row r="102" s="2" customFormat="1">
      <c r="A102" s="35"/>
      <c r="B102" s="36"/>
      <c r="C102" s="218" t="s">
        <v>139</v>
      </c>
      <c r="D102" s="218" t="s">
        <v>140</v>
      </c>
      <c r="E102" s="219" t="s">
        <v>141</v>
      </c>
      <c r="F102" s="220" t="s">
        <v>142</v>
      </c>
      <c r="G102" s="221" t="s">
        <v>128</v>
      </c>
      <c r="H102" s="222">
        <v>4</v>
      </c>
      <c r="I102" s="223"/>
      <c r="J102" s="224">
        <f>ROUND(I102*H102,2)</f>
        <v>0</v>
      </c>
      <c r="K102" s="220" t="s">
        <v>129</v>
      </c>
      <c r="L102" s="225"/>
      <c r="M102" s="226" t="s">
        <v>19</v>
      </c>
      <c r="N102" s="227" t="s">
        <v>45</v>
      </c>
      <c r="O102" s="81"/>
      <c r="P102" s="214">
        <f>O102*H102</f>
        <v>0</v>
      </c>
      <c r="Q102" s="214">
        <v>0.0035000000000000001</v>
      </c>
      <c r="R102" s="214">
        <f>Q102*H102</f>
        <v>0.014</v>
      </c>
      <c r="S102" s="214">
        <v>0</v>
      </c>
      <c r="T102" s="215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6" t="s">
        <v>143</v>
      </c>
      <c r="AT102" s="216" t="s">
        <v>140</v>
      </c>
      <c r="AU102" s="216" t="s">
        <v>82</v>
      </c>
      <c r="AY102" s="14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4" t="s">
        <v>80</v>
      </c>
      <c r="BK102" s="217">
        <f>ROUND(I102*H102,2)</f>
        <v>0</v>
      </c>
      <c r="BL102" s="14" t="s">
        <v>130</v>
      </c>
      <c r="BM102" s="216" t="s">
        <v>144</v>
      </c>
    </row>
    <row r="103" s="2" customFormat="1">
      <c r="A103" s="35"/>
      <c r="B103" s="36"/>
      <c r="C103" s="218" t="s">
        <v>145</v>
      </c>
      <c r="D103" s="218" t="s">
        <v>140</v>
      </c>
      <c r="E103" s="219" t="s">
        <v>146</v>
      </c>
      <c r="F103" s="220" t="s">
        <v>147</v>
      </c>
      <c r="G103" s="221" t="s">
        <v>128</v>
      </c>
      <c r="H103" s="222">
        <v>30</v>
      </c>
      <c r="I103" s="223"/>
      <c r="J103" s="224">
        <f>ROUND(I103*H103,2)</f>
        <v>0</v>
      </c>
      <c r="K103" s="220" t="s">
        <v>129</v>
      </c>
      <c r="L103" s="225"/>
      <c r="M103" s="226" t="s">
        <v>19</v>
      </c>
      <c r="N103" s="227" t="s">
        <v>45</v>
      </c>
      <c r="O103" s="81"/>
      <c r="P103" s="214">
        <f>O103*H103</f>
        <v>0</v>
      </c>
      <c r="Q103" s="214">
        <v>0.0045999999999999999</v>
      </c>
      <c r="R103" s="214">
        <f>Q103*H103</f>
        <v>0.13800000000000001</v>
      </c>
      <c r="S103" s="214">
        <v>0</v>
      </c>
      <c r="T103" s="215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6" t="s">
        <v>143</v>
      </c>
      <c r="AT103" s="216" t="s">
        <v>140</v>
      </c>
      <c r="AU103" s="216" t="s">
        <v>82</v>
      </c>
      <c r="AY103" s="14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4" t="s">
        <v>80</v>
      </c>
      <c r="BK103" s="217">
        <f>ROUND(I103*H103,2)</f>
        <v>0</v>
      </c>
      <c r="BL103" s="14" t="s">
        <v>130</v>
      </c>
      <c r="BM103" s="216" t="s">
        <v>148</v>
      </c>
    </row>
    <row r="104" s="2" customFormat="1" ht="44.25" customHeight="1">
      <c r="A104" s="35"/>
      <c r="B104" s="36"/>
      <c r="C104" s="205" t="s">
        <v>149</v>
      </c>
      <c r="D104" s="205" t="s">
        <v>125</v>
      </c>
      <c r="E104" s="206" t="s">
        <v>150</v>
      </c>
      <c r="F104" s="207" t="s">
        <v>151</v>
      </c>
      <c r="G104" s="208" t="s">
        <v>152</v>
      </c>
      <c r="H104" s="209">
        <v>0.161</v>
      </c>
      <c r="I104" s="210"/>
      <c r="J104" s="211">
        <f>ROUND(I104*H104,2)</f>
        <v>0</v>
      </c>
      <c r="K104" s="207" t="s">
        <v>129</v>
      </c>
      <c r="L104" s="41"/>
      <c r="M104" s="212" t="s">
        <v>19</v>
      </c>
      <c r="N104" s="213" t="s">
        <v>45</v>
      </c>
      <c r="O104" s="81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6" t="s">
        <v>130</v>
      </c>
      <c r="AT104" s="216" t="s">
        <v>125</v>
      </c>
      <c r="AU104" s="216" t="s">
        <v>82</v>
      </c>
      <c r="AY104" s="14" t="s">
        <v>122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4" t="s">
        <v>80</v>
      </c>
      <c r="BK104" s="217">
        <f>ROUND(I104*H104,2)</f>
        <v>0</v>
      </c>
      <c r="BL104" s="14" t="s">
        <v>130</v>
      </c>
      <c r="BM104" s="216" t="s">
        <v>153</v>
      </c>
    </row>
    <row r="105" s="12" customFormat="1" ht="22.8" customHeight="1">
      <c r="A105" s="12"/>
      <c r="B105" s="189"/>
      <c r="C105" s="190"/>
      <c r="D105" s="191" t="s">
        <v>73</v>
      </c>
      <c r="E105" s="203" t="s">
        <v>154</v>
      </c>
      <c r="F105" s="203" t="s">
        <v>155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SUM(P106:P110)</f>
        <v>0</v>
      </c>
      <c r="Q105" s="197"/>
      <c r="R105" s="198">
        <f>SUM(R106:R110)</f>
        <v>0.01772</v>
      </c>
      <c r="S105" s="197"/>
      <c r="T105" s="199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82</v>
      </c>
      <c r="AT105" s="201" t="s">
        <v>73</v>
      </c>
      <c r="AU105" s="201" t="s">
        <v>80</v>
      </c>
      <c r="AY105" s="200" t="s">
        <v>122</v>
      </c>
      <c r="BK105" s="202">
        <f>SUM(BK106:BK110)</f>
        <v>0</v>
      </c>
    </row>
    <row r="106" s="2" customFormat="1">
      <c r="A106" s="35"/>
      <c r="B106" s="36"/>
      <c r="C106" s="205" t="s">
        <v>156</v>
      </c>
      <c r="D106" s="205" t="s">
        <v>125</v>
      </c>
      <c r="E106" s="206" t="s">
        <v>157</v>
      </c>
      <c r="F106" s="207" t="s">
        <v>158</v>
      </c>
      <c r="G106" s="208" t="s">
        <v>128</v>
      </c>
      <c r="H106" s="209">
        <v>5</v>
      </c>
      <c r="I106" s="210"/>
      <c r="J106" s="211">
        <f>ROUND(I106*H106,2)</f>
        <v>0</v>
      </c>
      <c r="K106" s="207" t="s">
        <v>129</v>
      </c>
      <c r="L106" s="41"/>
      <c r="M106" s="212" t="s">
        <v>19</v>
      </c>
      <c r="N106" s="213" t="s">
        <v>45</v>
      </c>
      <c r="O106" s="81"/>
      <c r="P106" s="214">
        <f>O106*H106</f>
        <v>0</v>
      </c>
      <c r="Q106" s="214">
        <v>0.0020600000000000002</v>
      </c>
      <c r="R106" s="214">
        <f>Q106*H106</f>
        <v>0.0103</v>
      </c>
      <c r="S106" s="214">
        <v>0</v>
      </c>
      <c r="T106" s="215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6" t="s">
        <v>130</v>
      </c>
      <c r="AT106" s="216" t="s">
        <v>125</v>
      </c>
      <c r="AU106" s="216" t="s">
        <v>82</v>
      </c>
      <c r="AY106" s="14" t="s">
        <v>122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4" t="s">
        <v>80</v>
      </c>
      <c r="BK106" s="217">
        <f>ROUND(I106*H106,2)</f>
        <v>0</v>
      </c>
      <c r="BL106" s="14" t="s">
        <v>130</v>
      </c>
      <c r="BM106" s="216" t="s">
        <v>159</v>
      </c>
    </row>
    <row r="107" s="2" customFormat="1" ht="21.75" customHeight="1">
      <c r="A107" s="35"/>
      <c r="B107" s="36"/>
      <c r="C107" s="205" t="s">
        <v>160</v>
      </c>
      <c r="D107" s="205" t="s">
        <v>125</v>
      </c>
      <c r="E107" s="206" t="s">
        <v>161</v>
      </c>
      <c r="F107" s="207" t="s">
        <v>162</v>
      </c>
      <c r="G107" s="208" t="s">
        <v>128</v>
      </c>
      <c r="H107" s="209">
        <v>4</v>
      </c>
      <c r="I107" s="210"/>
      <c r="J107" s="211">
        <f>ROUND(I107*H107,2)</f>
        <v>0</v>
      </c>
      <c r="K107" s="207" t="s">
        <v>129</v>
      </c>
      <c r="L107" s="41"/>
      <c r="M107" s="212" t="s">
        <v>19</v>
      </c>
      <c r="N107" s="213" t="s">
        <v>45</v>
      </c>
      <c r="O107" s="81"/>
      <c r="P107" s="214">
        <f>O107*H107</f>
        <v>0</v>
      </c>
      <c r="Q107" s="214">
        <v>0.00048000000000000001</v>
      </c>
      <c r="R107" s="214">
        <f>Q107*H107</f>
        <v>0.0019200000000000001</v>
      </c>
      <c r="S107" s="214">
        <v>0</v>
      </c>
      <c r="T107" s="215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6" t="s">
        <v>130</v>
      </c>
      <c r="AT107" s="216" t="s">
        <v>125</v>
      </c>
      <c r="AU107" s="216" t="s">
        <v>82</v>
      </c>
      <c r="AY107" s="14" t="s">
        <v>122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4" t="s">
        <v>80</v>
      </c>
      <c r="BK107" s="217">
        <f>ROUND(I107*H107,2)</f>
        <v>0</v>
      </c>
      <c r="BL107" s="14" t="s">
        <v>130</v>
      </c>
      <c r="BM107" s="216" t="s">
        <v>163</v>
      </c>
    </row>
    <row r="108" s="2" customFormat="1">
      <c r="A108" s="35"/>
      <c r="B108" s="36"/>
      <c r="C108" s="205" t="s">
        <v>164</v>
      </c>
      <c r="D108" s="205" t="s">
        <v>125</v>
      </c>
      <c r="E108" s="206" t="s">
        <v>165</v>
      </c>
      <c r="F108" s="207" t="s">
        <v>166</v>
      </c>
      <c r="G108" s="208" t="s">
        <v>128</v>
      </c>
      <c r="H108" s="209">
        <v>5</v>
      </c>
      <c r="I108" s="210"/>
      <c r="J108" s="211">
        <f>ROUND(I108*H108,2)</f>
        <v>0</v>
      </c>
      <c r="K108" s="207" t="s">
        <v>19</v>
      </c>
      <c r="L108" s="41"/>
      <c r="M108" s="212" t="s">
        <v>19</v>
      </c>
      <c r="N108" s="213" t="s">
        <v>45</v>
      </c>
      <c r="O108" s="81"/>
      <c r="P108" s="214">
        <f>O108*H108</f>
        <v>0</v>
      </c>
      <c r="Q108" s="214">
        <v>0.0011000000000000001</v>
      </c>
      <c r="R108" s="214">
        <f>Q108*H108</f>
        <v>0.0055000000000000005</v>
      </c>
      <c r="S108" s="214">
        <v>0</v>
      </c>
      <c r="T108" s="215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6" t="s">
        <v>130</v>
      </c>
      <c r="AT108" s="216" t="s">
        <v>125</v>
      </c>
      <c r="AU108" s="216" t="s">
        <v>82</v>
      </c>
      <c r="AY108" s="14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4" t="s">
        <v>80</v>
      </c>
      <c r="BK108" s="217">
        <f>ROUND(I108*H108,2)</f>
        <v>0</v>
      </c>
      <c r="BL108" s="14" t="s">
        <v>130</v>
      </c>
      <c r="BM108" s="216" t="s">
        <v>167</v>
      </c>
    </row>
    <row r="109" s="2" customFormat="1">
      <c r="A109" s="35"/>
      <c r="B109" s="36"/>
      <c r="C109" s="205" t="s">
        <v>168</v>
      </c>
      <c r="D109" s="205" t="s">
        <v>125</v>
      </c>
      <c r="E109" s="206" t="s">
        <v>169</v>
      </c>
      <c r="F109" s="207" t="s">
        <v>170</v>
      </c>
      <c r="G109" s="208" t="s">
        <v>171</v>
      </c>
      <c r="H109" s="209">
        <v>5</v>
      </c>
      <c r="I109" s="210"/>
      <c r="J109" s="211">
        <f>ROUND(I109*H109,2)</f>
        <v>0</v>
      </c>
      <c r="K109" s="207" t="s">
        <v>129</v>
      </c>
      <c r="L109" s="41"/>
      <c r="M109" s="212" t="s">
        <v>19</v>
      </c>
      <c r="N109" s="213" t="s">
        <v>45</v>
      </c>
      <c r="O109" s="81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6" t="s">
        <v>130</v>
      </c>
      <c r="AT109" s="216" t="s">
        <v>125</v>
      </c>
      <c r="AU109" s="216" t="s">
        <v>82</v>
      </c>
      <c r="AY109" s="14" t="s">
        <v>122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4" t="s">
        <v>80</v>
      </c>
      <c r="BK109" s="217">
        <f>ROUND(I109*H109,2)</f>
        <v>0</v>
      </c>
      <c r="BL109" s="14" t="s">
        <v>130</v>
      </c>
      <c r="BM109" s="216" t="s">
        <v>172</v>
      </c>
    </row>
    <row r="110" s="2" customFormat="1" ht="44.25" customHeight="1">
      <c r="A110" s="35"/>
      <c r="B110" s="36"/>
      <c r="C110" s="205" t="s">
        <v>173</v>
      </c>
      <c r="D110" s="205" t="s">
        <v>125</v>
      </c>
      <c r="E110" s="206" t="s">
        <v>174</v>
      </c>
      <c r="F110" s="207" t="s">
        <v>175</v>
      </c>
      <c r="G110" s="208" t="s">
        <v>152</v>
      </c>
      <c r="H110" s="209">
        <v>0.017999999999999999</v>
      </c>
      <c r="I110" s="210"/>
      <c r="J110" s="211">
        <f>ROUND(I110*H110,2)</f>
        <v>0</v>
      </c>
      <c r="K110" s="207" t="s">
        <v>129</v>
      </c>
      <c r="L110" s="41"/>
      <c r="M110" s="212" t="s">
        <v>19</v>
      </c>
      <c r="N110" s="213" t="s">
        <v>45</v>
      </c>
      <c r="O110" s="81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6" t="s">
        <v>130</v>
      </c>
      <c r="AT110" s="216" t="s">
        <v>125</v>
      </c>
      <c r="AU110" s="216" t="s">
        <v>82</v>
      </c>
      <c r="AY110" s="14" t="s">
        <v>122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4" t="s">
        <v>80</v>
      </c>
      <c r="BK110" s="217">
        <f>ROUND(I110*H110,2)</f>
        <v>0</v>
      </c>
      <c r="BL110" s="14" t="s">
        <v>130</v>
      </c>
      <c r="BM110" s="216" t="s">
        <v>176</v>
      </c>
    </row>
    <row r="111" s="12" customFormat="1" ht="22.8" customHeight="1">
      <c r="A111" s="12"/>
      <c r="B111" s="189"/>
      <c r="C111" s="190"/>
      <c r="D111" s="191" t="s">
        <v>73</v>
      </c>
      <c r="E111" s="203" t="s">
        <v>177</v>
      </c>
      <c r="F111" s="203" t="s">
        <v>178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SUM(P112:P137)</f>
        <v>0</v>
      </c>
      <c r="Q111" s="197"/>
      <c r="R111" s="198">
        <f>SUM(R112:R137)</f>
        <v>0.033680000000000002</v>
      </c>
      <c r="S111" s="197"/>
      <c r="T111" s="199">
        <f>SUM(T112:T137)</f>
        <v>0.0027999999999999995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82</v>
      </c>
      <c r="AT111" s="201" t="s">
        <v>73</v>
      </c>
      <c r="AU111" s="201" t="s">
        <v>80</v>
      </c>
      <c r="AY111" s="200" t="s">
        <v>122</v>
      </c>
      <c r="BK111" s="202">
        <f>SUM(BK112:BK137)</f>
        <v>0</v>
      </c>
    </row>
    <row r="112" s="2" customFormat="1" ht="16.5" customHeight="1">
      <c r="A112" s="35"/>
      <c r="B112" s="36"/>
      <c r="C112" s="205" t="s">
        <v>179</v>
      </c>
      <c r="D112" s="205" t="s">
        <v>125</v>
      </c>
      <c r="E112" s="206" t="s">
        <v>180</v>
      </c>
      <c r="F112" s="207" t="s">
        <v>181</v>
      </c>
      <c r="G112" s="208" t="s">
        <v>128</v>
      </c>
      <c r="H112" s="209">
        <v>10</v>
      </c>
      <c r="I112" s="210"/>
      <c r="J112" s="211">
        <f>ROUND(I112*H112,2)</f>
        <v>0</v>
      </c>
      <c r="K112" s="207" t="s">
        <v>129</v>
      </c>
      <c r="L112" s="41"/>
      <c r="M112" s="212" t="s">
        <v>19</v>
      </c>
      <c r="N112" s="213" t="s">
        <v>45</v>
      </c>
      <c r="O112" s="81"/>
      <c r="P112" s="214">
        <f>O112*H112</f>
        <v>0</v>
      </c>
      <c r="Q112" s="214">
        <v>0</v>
      </c>
      <c r="R112" s="214">
        <f>Q112*H112</f>
        <v>0</v>
      </c>
      <c r="S112" s="214">
        <v>0.00027999999999999998</v>
      </c>
      <c r="T112" s="215">
        <f>S112*H112</f>
        <v>0.0027999999999999995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6" t="s">
        <v>130</v>
      </c>
      <c r="AT112" s="216" t="s">
        <v>125</v>
      </c>
      <c r="AU112" s="216" t="s">
        <v>82</v>
      </c>
      <c r="AY112" s="14" t="s">
        <v>122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4" t="s">
        <v>80</v>
      </c>
      <c r="BK112" s="217">
        <f>ROUND(I112*H112,2)</f>
        <v>0</v>
      </c>
      <c r="BL112" s="14" t="s">
        <v>130</v>
      </c>
      <c r="BM112" s="216" t="s">
        <v>182</v>
      </c>
    </row>
    <row r="113" s="2" customFormat="1" ht="33" customHeight="1">
      <c r="A113" s="35"/>
      <c r="B113" s="36"/>
      <c r="C113" s="205" t="s">
        <v>183</v>
      </c>
      <c r="D113" s="205" t="s">
        <v>125</v>
      </c>
      <c r="E113" s="206" t="s">
        <v>184</v>
      </c>
      <c r="F113" s="207" t="s">
        <v>185</v>
      </c>
      <c r="G113" s="208" t="s">
        <v>128</v>
      </c>
      <c r="H113" s="209">
        <v>15</v>
      </c>
      <c r="I113" s="210"/>
      <c r="J113" s="211">
        <f>ROUND(I113*H113,2)</f>
        <v>0</v>
      </c>
      <c r="K113" s="207" t="s">
        <v>129</v>
      </c>
      <c r="L113" s="41"/>
      <c r="M113" s="212" t="s">
        <v>19</v>
      </c>
      <c r="N113" s="213" t="s">
        <v>45</v>
      </c>
      <c r="O113" s="81"/>
      <c r="P113" s="214">
        <f>O113*H113</f>
        <v>0</v>
      </c>
      <c r="Q113" s="214">
        <v>0.0012600000000000001</v>
      </c>
      <c r="R113" s="214">
        <f>Q113*H113</f>
        <v>0.0189</v>
      </c>
      <c r="S113" s="214">
        <v>0</v>
      </c>
      <c r="T113" s="215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6" t="s">
        <v>130</v>
      </c>
      <c r="AT113" s="216" t="s">
        <v>125</v>
      </c>
      <c r="AU113" s="216" t="s">
        <v>82</v>
      </c>
      <c r="AY113" s="14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4" t="s">
        <v>80</v>
      </c>
      <c r="BK113" s="217">
        <f>ROUND(I113*H113,2)</f>
        <v>0</v>
      </c>
      <c r="BL113" s="14" t="s">
        <v>130</v>
      </c>
      <c r="BM113" s="216" t="s">
        <v>186</v>
      </c>
    </row>
    <row r="114" s="2" customFormat="1" ht="33" customHeight="1">
      <c r="A114" s="35"/>
      <c r="B114" s="36"/>
      <c r="C114" s="205" t="s">
        <v>187</v>
      </c>
      <c r="D114" s="205" t="s">
        <v>125</v>
      </c>
      <c r="E114" s="206" t="s">
        <v>188</v>
      </c>
      <c r="F114" s="207" t="s">
        <v>189</v>
      </c>
      <c r="G114" s="208" t="s">
        <v>128</v>
      </c>
      <c r="H114" s="209">
        <v>2</v>
      </c>
      <c r="I114" s="210"/>
      <c r="J114" s="211">
        <f>ROUND(I114*H114,2)</f>
        <v>0</v>
      </c>
      <c r="K114" s="207" t="s">
        <v>129</v>
      </c>
      <c r="L114" s="41"/>
      <c r="M114" s="212" t="s">
        <v>19</v>
      </c>
      <c r="N114" s="213" t="s">
        <v>45</v>
      </c>
      <c r="O114" s="81"/>
      <c r="P114" s="214">
        <f>O114*H114</f>
        <v>0</v>
      </c>
      <c r="Q114" s="214">
        <v>0.0015299999999999999</v>
      </c>
      <c r="R114" s="214">
        <f>Q114*H114</f>
        <v>0.0030599999999999998</v>
      </c>
      <c r="S114" s="214">
        <v>0</v>
      </c>
      <c r="T114" s="21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6" t="s">
        <v>130</v>
      </c>
      <c r="AT114" s="216" t="s">
        <v>125</v>
      </c>
      <c r="AU114" s="216" t="s">
        <v>82</v>
      </c>
      <c r="AY114" s="14" t="s">
        <v>122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4" t="s">
        <v>80</v>
      </c>
      <c r="BK114" s="217">
        <f>ROUND(I114*H114,2)</f>
        <v>0</v>
      </c>
      <c r="BL114" s="14" t="s">
        <v>130</v>
      </c>
      <c r="BM114" s="216" t="s">
        <v>190</v>
      </c>
    </row>
    <row r="115" s="2" customFormat="1" ht="55.5" customHeight="1">
      <c r="A115" s="35"/>
      <c r="B115" s="36"/>
      <c r="C115" s="205" t="s">
        <v>8</v>
      </c>
      <c r="D115" s="205" t="s">
        <v>125</v>
      </c>
      <c r="E115" s="206" t="s">
        <v>191</v>
      </c>
      <c r="F115" s="207" t="s">
        <v>192</v>
      </c>
      <c r="G115" s="208" t="s">
        <v>128</v>
      </c>
      <c r="H115" s="209">
        <v>13</v>
      </c>
      <c r="I115" s="210"/>
      <c r="J115" s="211">
        <f>ROUND(I115*H115,2)</f>
        <v>0</v>
      </c>
      <c r="K115" s="207" t="s">
        <v>129</v>
      </c>
      <c r="L115" s="41"/>
      <c r="M115" s="212" t="s">
        <v>19</v>
      </c>
      <c r="N115" s="213" t="s">
        <v>45</v>
      </c>
      <c r="O115" s="81"/>
      <c r="P115" s="214">
        <f>O115*H115</f>
        <v>0</v>
      </c>
      <c r="Q115" s="214">
        <v>4.0000000000000003E-05</v>
      </c>
      <c r="R115" s="214">
        <f>Q115*H115</f>
        <v>0.00052000000000000006</v>
      </c>
      <c r="S115" s="214">
        <v>0</v>
      </c>
      <c r="T115" s="215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6" t="s">
        <v>130</v>
      </c>
      <c r="AT115" s="216" t="s">
        <v>125</v>
      </c>
      <c r="AU115" s="216" t="s">
        <v>82</v>
      </c>
      <c r="AY115" s="14" t="s">
        <v>122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4" t="s">
        <v>80</v>
      </c>
      <c r="BK115" s="217">
        <f>ROUND(I115*H115,2)</f>
        <v>0</v>
      </c>
      <c r="BL115" s="14" t="s">
        <v>130</v>
      </c>
      <c r="BM115" s="216" t="s">
        <v>193</v>
      </c>
    </row>
    <row r="116" s="2" customFormat="1">
      <c r="A116" s="35"/>
      <c r="B116" s="36"/>
      <c r="C116" s="205" t="s">
        <v>130</v>
      </c>
      <c r="D116" s="205" t="s">
        <v>125</v>
      </c>
      <c r="E116" s="206" t="s">
        <v>194</v>
      </c>
      <c r="F116" s="207" t="s">
        <v>195</v>
      </c>
      <c r="G116" s="208" t="s">
        <v>171</v>
      </c>
      <c r="H116" s="209">
        <v>4</v>
      </c>
      <c r="I116" s="210"/>
      <c r="J116" s="211">
        <f>ROUND(I116*H116,2)</f>
        <v>0</v>
      </c>
      <c r="K116" s="207" t="s">
        <v>129</v>
      </c>
      <c r="L116" s="41"/>
      <c r="M116" s="212" t="s">
        <v>19</v>
      </c>
      <c r="N116" s="213" t="s">
        <v>45</v>
      </c>
      <c r="O116" s="81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6" t="s">
        <v>130</v>
      </c>
      <c r="AT116" s="216" t="s">
        <v>125</v>
      </c>
      <c r="AU116" s="216" t="s">
        <v>82</v>
      </c>
      <c r="AY116" s="14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4" t="s">
        <v>80</v>
      </c>
      <c r="BK116" s="217">
        <f>ROUND(I116*H116,2)</f>
        <v>0</v>
      </c>
      <c r="BL116" s="14" t="s">
        <v>130</v>
      </c>
      <c r="BM116" s="216" t="s">
        <v>196</v>
      </c>
    </row>
    <row r="117" s="2" customFormat="1" ht="33" customHeight="1">
      <c r="A117" s="35"/>
      <c r="B117" s="36"/>
      <c r="C117" s="205" t="s">
        <v>197</v>
      </c>
      <c r="D117" s="205" t="s">
        <v>125</v>
      </c>
      <c r="E117" s="206" t="s">
        <v>198</v>
      </c>
      <c r="F117" s="207" t="s">
        <v>199</v>
      </c>
      <c r="G117" s="208" t="s">
        <v>171</v>
      </c>
      <c r="H117" s="209">
        <v>4</v>
      </c>
      <c r="I117" s="210"/>
      <c r="J117" s="211">
        <f>ROUND(I117*H117,2)</f>
        <v>0</v>
      </c>
      <c r="K117" s="207" t="s">
        <v>129</v>
      </c>
      <c r="L117" s="41"/>
      <c r="M117" s="212" t="s">
        <v>19</v>
      </c>
      <c r="N117" s="213" t="s">
        <v>45</v>
      </c>
      <c r="O117" s="81"/>
      <c r="P117" s="214">
        <f>O117*H117</f>
        <v>0</v>
      </c>
      <c r="Q117" s="214">
        <v>0.00022000000000000001</v>
      </c>
      <c r="R117" s="214">
        <f>Q117*H117</f>
        <v>0.00088000000000000003</v>
      </c>
      <c r="S117" s="214">
        <v>0</v>
      </c>
      <c r="T117" s="21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6" t="s">
        <v>130</v>
      </c>
      <c r="AT117" s="216" t="s">
        <v>125</v>
      </c>
      <c r="AU117" s="216" t="s">
        <v>82</v>
      </c>
      <c r="AY117" s="14" t="s">
        <v>122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4" t="s">
        <v>80</v>
      </c>
      <c r="BK117" s="217">
        <f>ROUND(I117*H117,2)</f>
        <v>0</v>
      </c>
      <c r="BL117" s="14" t="s">
        <v>130</v>
      </c>
      <c r="BM117" s="216" t="s">
        <v>200</v>
      </c>
    </row>
    <row r="118" s="2" customFormat="1">
      <c r="A118" s="35"/>
      <c r="B118" s="36"/>
      <c r="C118" s="205" t="s">
        <v>201</v>
      </c>
      <c r="D118" s="205" t="s">
        <v>125</v>
      </c>
      <c r="E118" s="206" t="s">
        <v>202</v>
      </c>
      <c r="F118" s="207" t="s">
        <v>203</v>
      </c>
      <c r="G118" s="208" t="s">
        <v>171</v>
      </c>
      <c r="H118" s="209">
        <v>1</v>
      </c>
      <c r="I118" s="210"/>
      <c r="J118" s="211">
        <f>ROUND(I118*H118,2)</f>
        <v>0</v>
      </c>
      <c r="K118" s="207" t="s">
        <v>129</v>
      </c>
      <c r="L118" s="41"/>
      <c r="M118" s="212" t="s">
        <v>19</v>
      </c>
      <c r="N118" s="213" t="s">
        <v>45</v>
      </c>
      <c r="O118" s="81"/>
      <c r="P118" s="214">
        <f>O118*H118</f>
        <v>0</v>
      </c>
      <c r="Q118" s="214">
        <v>0.00017000000000000001</v>
      </c>
      <c r="R118" s="214">
        <f>Q118*H118</f>
        <v>0.00017000000000000001</v>
      </c>
      <c r="S118" s="214">
        <v>0</v>
      </c>
      <c r="T118" s="21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6" t="s">
        <v>130</v>
      </c>
      <c r="AT118" s="216" t="s">
        <v>125</v>
      </c>
      <c r="AU118" s="216" t="s">
        <v>82</v>
      </c>
      <c r="AY118" s="14" t="s">
        <v>122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4" t="s">
        <v>80</v>
      </c>
      <c r="BK118" s="217">
        <f>ROUND(I118*H118,2)</f>
        <v>0</v>
      </c>
      <c r="BL118" s="14" t="s">
        <v>130</v>
      </c>
      <c r="BM118" s="216" t="s">
        <v>204</v>
      </c>
    </row>
    <row r="119" s="2" customFormat="1" ht="21.75" customHeight="1">
      <c r="A119" s="35"/>
      <c r="B119" s="36"/>
      <c r="C119" s="205" t="s">
        <v>205</v>
      </c>
      <c r="D119" s="205" t="s">
        <v>125</v>
      </c>
      <c r="E119" s="206" t="s">
        <v>206</v>
      </c>
      <c r="F119" s="207" t="s">
        <v>207</v>
      </c>
      <c r="G119" s="208" t="s">
        <v>171</v>
      </c>
      <c r="H119" s="209">
        <v>1</v>
      </c>
      <c r="I119" s="210"/>
      <c r="J119" s="211">
        <f>ROUND(I119*H119,2)</f>
        <v>0</v>
      </c>
      <c r="K119" s="207" t="s">
        <v>129</v>
      </c>
      <c r="L119" s="41"/>
      <c r="M119" s="212" t="s">
        <v>19</v>
      </c>
      <c r="N119" s="213" t="s">
        <v>45</v>
      </c>
      <c r="O119" s="81"/>
      <c r="P119" s="214">
        <f>O119*H119</f>
        <v>0</v>
      </c>
      <c r="Q119" s="214">
        <v>0.00040999999999999999</v>
      </c>
      <c r="R119" s="214">
        <f>Q119*H119</f>
        <v>0.00040999999999999999</v>
      </c>
      <c r="S119" s="214">
        <v>0</v>
      </c>
      <c r="T119" s="21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6" t="s">
        <v>130</v>
      </c>
      <c r="AT119" s="216" t="s">
        <v>125</v>
      </c>
      <c r="AU119" s="216" t="s">
        <v>82</v>
      </c>
      <c r="AY119" s="14" t="s">
        <v>122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4" t="s">
        <v>80</v>
      </c>
      <c r="BK119" s="217">
        <f>ROUND(I119*H119,2)</f>
        <v>0</v>
      </c>
      <c r="BL119" s="14" t="s">
        <v>130</v>
      </c>
      <c r="BM119" s="216" t="s">
        <v>208</v>
      </c>
    </row>
    <row r="120" s="2" customFormat="1">
      <c r="A120" s="35"/>
      <c r="B120" s="36"/>
      <c r="C120" s="205" t="s">
        <v>209</v>
      </c>
      <c r="D120" s="205" t="s">
        <v>125</v>
      </c>
      <c r="E120" s="206" t="s">
        <v>210</v>
      </c>
      <c r="F120" s="207" t="s">
        <v>211</v>
      </c>
      <c r="G120" s="208" t="s">
        <v>171</v>
      </c>
      <c r="H120" s="209">
        <v>9</v>
      </c>
      <c r="I120" s="210"/>
      <c r="J120" s="211">
        <f>ROUND(I120*H120,2)</f>
        <v>0</v>
      </c>
      <c r="K120" s="207" t="s">
        <v>129</v>
      </c>
      <c r="L120" s="41"/>
      <c r="M120" s="212" t="s">
        <v>19</v>
      </c>
      <c r="N120" s="213" t="s">
        <v>45</v>
      </c>
      <c r="O120" s="81"/>
      <c r="P120" s="214">
        <f>O120*H120</f>
        <v>0</v>
      </c>
      <c r="Q120" s="214">
        <v>0.00034000000000000002</v>
      </c>
      <c r="R120" s="214">
        <f>Q120*H120</f>
        <v>0.0030600000000000002</v>
      </c>
      <c r="S120" s="214">
        <v>0</v>
      </c>
      <c r="T120" s="21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6" t="s">
        <v>130</v>
      </c>
      <c r="AT120" s="216" t="s">
        <v>125</v>
      </c>
      <c r="AU120" s="216" t="s">
        <v>82</v>
      </c>
      <c r="AY120" s="14" t="s">
        <v>122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4" t="s">
        <v>80</v>
      </c>
      <c r="BK120" s="217">
        <f>ROUND(I120*H120,2)</f>
        <v>0</v>
      </c>
      <c r="BL120" s="14" t="s">
        <v>130</v>
      </c>
      <c r="BM120" s="216" t="s">
        <v>212</v>
      </c>
    </row>
    <row r="121" s="2" customFormat="1">
      <c r="A121" s="35"/>
      <c r="B121" s="36"/>
      <c r="C121" s="205" t="s">
        <v>7</v>
      </c>
      <c r="D121" s="205" t="s">
        <v>125</v>
      </c>
      <c r="E121" s="206" t="s">
        <v>213</v>
      </c>
      <c r="F121" s="207" t="s">
        <v>214</v>
      </c>
      <c r="G121" s="208" t="s">
        <v>171</v>
      </c>
      <c r="H121" s="209">
        <v>1</v>
      </c>
      <c r="I121" s="210"/>
      <c r="J121" s="211">
        <f>ROUND(I121*H121,2)</f>
        <v>0</v>
      </c>
      <c r="K121" s="207" t="s">
        <v>129</v>
      </c>
      <c r="L121" s="41"/>
      <c r="M121" s="212" t="s">
        <v>19</v>
      </c>
      <c r="N121" s="213" t="s">
        <v>45</v>
      </c>
      <c r="O121" s="81"/>
      <c r="P121" s="214">
        <f>O121*H121</f>
        <v>0</v>
      </c>
      <c r="Q121" s="214">
        <v>0.00069999999999999999</v>
      </c>
      <c r="R121" s="214">
        <f>Q121*H121</f>
        <v>0.00069999999999999999</v>
      </c>
      <c r="S121" s="214">
        <v>0</v>
      </c>
      <c r="T121" s="21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130</v>
      </c>
      <c r="AT121" s="216" t="s">
        <v>125</v>
      </c>
      <c r="AU121" s="216" t="s">
        <v>82</v>
      </c>
      <c r="AY121" s="14" t="s">
        <v>122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4" t="s">
        <v>80</v>
      </c>
      <c r="BK121" s="217">
        <f>ROUND(I121*H121,2)</f>
        <v>0</v>
      </c>
      <c r="BL121" s="14" t="s">
        <v>130</v>
      </c>
      <c r="BM121" s="216" t="s">
        <v>215</v>
      </c>
    </row>
    <row r="122" s="2" customFormat="1" ht="33" customHeight="1">
      <c r="A122" s="35"/>
      <c r="B122" s="36"/>
      <c r="C122" s="205" t="s">
        <v>216</v>
      </c>
      <c r="D122" s="205" t="s">
        <v>125</v>
      </c>
      <c r="E122" s="206" t="s">
        <v>217</v>
      </c>
      <c r="F122" s="207" t="s">
        <v>218</v>
      </c>
      <c r="G122" s="208" t="s">
        <v>171</v>
      </c>
      <c r="H122" s="209">
        <v>1</v>
      </c>
      <c r="I122" s="210"/>
      <c r="J122" s="211">
        <f>ROUND(I122*H122,2)</f>
        <v>0</v>
      </c>
      <c r="K122" s="207" t="s">
        <v>219</v>
      </c>
      <c r="L122" s="41"/>
      <c r="M122" s="212" t="s">
        <v>19</v>
      </c>
      <c r="N122" s="213" t="s">
        <v>45</v>
      </c>
      <c r="O122" s="81"/>
      <c r="P122" s="214">
        <f>O122*H122</f>
        <v>0</v>
      </c>
      <c r="Q122" s="214">
        <v>0.0014400000000000001</v>
      </c>
      <c r="R122" s="214">
        <f>Q122*H122</f>
        <v>0.0014400000000000001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130</v>
      </c>
      <c r="AT122" s="216" t="s">
        <v>125</v>
      </c>
      <c r="AU122" s="216" t="s">
        <v>82</v>
      </c>
      <c r="AY122" s="14" t="s">
        <v>122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80</v>
      </c>
      <c r="BK122" s="217">
        <f>ROUND(I122*H122,2)</f>
        <v>0</v>
      </c>
      <c r="BL122" s="14" t="s">
        <v>130</v>
      </c>
      <c r="BM122" s="216" t="s">
        <v>220</v>
      </c>
    </row>
    <row r="123" s="2" customFormat="1">
      <c r="A123" s="35"/>
      <c r="B123" s="36"/>
      <c r="C123" s="205" t="s">
        <v>221</v>
      </c>
      <c r="D123" s="205" t="s">
        <v>125</v>
      </c>
      <c r="E123" s="206" t="s">
        <v>222</v>
      </c>
      <c r="F123" s="207" t="s">
        <v>223</v>
      </c>
      <c r="G123" s="208" t="s">
        <v>128</v>
      </c>
      <c r="H123" s="209">
        <v>15</v>
      </c>
      <c r="I123" s="210"/>
      <c r="J123" s="211">
        <f>ROUND(I123*H123,2)</f>
        <v>0</v>
      </c>
      <c r="K123" s="207" t="s">
        <v>129</v>
      </c>
      <c r="L123" s="41"/>
      <c r="M123" s="212" t="s">
        <v>19</v>
      </c>
      <c r="N123" s="213" t="s">
        <v>45</v>
      </c>
      <c r="O123" s="81"/>
      <c r="P123" s="214">
        <f>O123*H123</f>
        <v>0</v>
      </c>
      <c r="Q123" s="214">
        <v>0.00019000000000000001</v>
      </c>
      <c r="R123" s="214">
        <f>Q123*H123</f>
        <v>0.0028500000000000001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139</v>
      </c>
      <c r="AT123" s="216" t="s">
        <v>125</v>
      </c>
      <c r="AU123" s="216" t="s">
        <v>82</v>
      </c>
      <c r="AY123" s="14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80</v>
      </c>
      <c r="BK123" s="217">
        <f>ROUND(I123*H123,2)</f>
        <v>0</v>
      </c>
      <c r="BL123" s="14" t="s">
        <v>139</v>
      </c>
      <c r="BM123" s="216" t="s">
        <v>224</v>
      </c>
    </row>
    <row r="124" s="2" customFormat="1">
      <c r="A124" s="35"/>
      <c r="B124" s="36"/>
      <c r="C124" s="205" t="s">
        <v>225</v>
      </c>
      <c r="D124" s="205" t="s">
        <v>125</v>
      </c>
      <c r="E124" s="206" t="s">
        <v>226</v>
      </c>
      <c r="F124" s="207" t="s">
        <v>227</v>
      </c>
      <c r="G124" s="208" t="s">
        <v>140</v>
      </c>
      <c r="H124" s="209">
        <v>2</v>
      </c>
      <c r="I124" s="210"/>
      <c r="J124" s="211">
        <f>ROUND(I124*H124,2)</f>
        <v>0</v>
      </c>
      <c r="K124" s="207" t="s">
        <v>19</v>
      </c>
      <c r="L124" s="41"/>
      <c r="M124" s="212" t="s">
        <v>19</v>
      </c>
      <c r="N124" s="213" t="s">
        <v>45</v>
      </c>
      <c r="O124" s="81"/>
      <c r="P124" s="214">
        <f>O124*H124</f>
        <v>0</v>
      </c>
      <c r="Q124" s="214">
        <v>2.0000000000000002E-05</v>
      </c>
      <c r="R124" s="214">
        <f>Q124*H124</f>
        <v>4.0000000000000003E-05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130</v>
      </c>
      <c r="AT124" s="216" t="s">
        <v>125</v>
      </c>
      <c r="AU124" s="216" t="s">
        <v>82</v>
      </c>
      <c r="AY124" s="14" t="s">
        <v>122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80</v>
      </c>
      <c r="BK124" s="217">
        <f>ROUND(I124*H124,2)</f>
        <v>0</v>
      </c>
      <c r="BL124" s="14" t="s">
        <v>130</v>
      </c>
      <c r="BM124" s="216" t="s">
        <v>228</v>
      </c>
    </row>
    <row r="125" s="2" customFormat="1">
      <c r="A125" s="35"/>
      <c r="B125" s="36"/>
      <c r="C125" s="218" t="s">
        <v>229</v>
      </c>
      <c r="D125" s="218" t="s">
        <v>140</v>
      </c>
      <c r="E125" s="219" t="s">
        <v>230</v>
      </c>
      <c r="F125" s="220" t="s">
        <v>231</v>
      </c>
      <c r="G125" s="221" t="s">
        <v>232</v>
      </c>
      <c r="H125" s="222">
        <v>1</v>
      </c>
      <c r="I125" s="223"/>
      <c r="J125" s="224">
        <f>ROUND(I125*H125,2)</f>
        <v>0</v>
      </c>
      <c r="K125" s="220" t="s">
        <v>19</v>
      </c>
      <c r="L125" s="225"/>
      <c r="M125" s="226" t="s">
        <v>19</v>
      </c>
      <c r="N125" s="227" t="s">
        <v>45</v>
      </c>
      <c r="O125" s="81"/>
      <c r="P125" s="214">
        <f>O125*H125</f>
        <v>0</v>
      </c>
      <c r="Q125" s="214">
        <v>2.0000000000000002E-05</v>
      </c>
      <c r="R125" s="214">
        <f>Q125*H125</f>
        <v>2.0000000000000002E-05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143</v>
      </c>
      <c r="AT125" s="216" t="s">
        <v>140</v>
      </c>
      <c r="AU125" s="216" t="s">
        <v>82</v>
      </c>
      <c r="AY125" s="14" t="s">
        <v>122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80</v>
      </c>
      <c r="BK125" s="217">
        <f>ROUND(I125*H125,2)</f>
        <v>0</v>
      </c>
      <c r="BL125" s="14" t="s">
        <v>130</v>
      </c>
      <c r="BM125" s="216" t="s">
        <v>233</v>
      </c>
    </row>
    <row r="126" s="2" customFormat="1">
      <c r="A126" s="35"/>
      <c r="B126" s="36"/>
      <c r="C126" s="37"/>
      <c r="D126" s="228" t="s">
        <v>234</v>
      </c>
      <c r="E126" s="37"/>
      <c r="F126" s="229" t="s">
        <v>235</v>
      </c>
      <c r="G126" s="37"/>
      <c r="H126" s="37"/>
      <c r="I126" s="230"/>
      <c r="J126" s="37"/>
      <c r="K126" s="37"/>
      <c r="L126" s="41"/>
      <c r="M126" s="231"/>
      <c r="N126" s="232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234</v>
      </c>
      <c r="AU126" s="14" t="s">
        <v>82</v>
      </c>
    </row>
    <row r="127" s="2" customFormat="1">
      <c r="A127" s="35"/>
      <c r="B127" s="36"/>
      <c r="C127" s="218" t="s">
        <v>236</v>
      </c>
      <c r="D127" s="218" t="s">
        <v>140</v>
      </c>
      <c r="E127" s="219" t="s">
        <v>237</v>
      </c>
      <c r="F127" s="220" t="s">
        <v>238</v>
      </c>
      <c r="G127" s="221" t="s">
        <v>232</v>
      </c>
      <c r="H127" s="222">
        <v>1</v>
      </c>
      <c r="I127" s="223"/>
      <c r="J127" s="224">
        <f>ROUND(I127*H127,2)</f>
        <v>0</v>
      </c>
      <c r="K127" s="220" t="s">
        <v>19</v>
      </c>
      <c r="L127" s="225"/>
      <c r="M127" s="226" t="s">
        <v>19</v>
      </c>
      <c r="N127" s="227" t="s">
        <v>45</v>
      </c>
      <c r="O127" s="81"/>
      <c r="P127" s="214">
        <f>O127*H127</f>
        <v>0</v>
      </c>
      <c r="Q127" s="214">
        <v>2.0000000000000002E-05</v>
      </c>
      <c r="R127" s="214">
        <f>Q127*H127</f>
        <v>2.0000000000000002E-05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143</v>
      </c>
      <c r="AT127" s="216" t="s">
        <v>140</v>
      </c>
      <c r="AU127" s="216" t="s">
        <v>82</v>
      </c>
      <c r="AY127" s="14" t="s">
        <v>122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80</v>
      </c>
      <c r="BK127" s="217">
        <f>ROUND(I127*H127,2)</f>
        <v>0</v>
      </c>
      <c r="BL127" s="14" t="s">
        <v>130</v>
      </c>
      <c r="BM127" s="216" t="s">
        <v>239</v>
      </c>
    </row>
    <row r="128" s="2" customFormat="1">
      <c r="A128" s="35"/>
      <c r="B128" s="36"/>
      <c r="C128" s="218" t="s">
        <v>240</v>
      </c>
      <c r="D128" s="218" t="s">
        <v>140</v>
      </c>
      <c r="E128" s="219" t="s">
        <v>241</v>
      </c>
      <c r="F128" s="220" t="s">
        <v>242</v>
      </c>
      <c r="G128" s="221" t="s">
        <v>232</v>
      </c>
      <c r="H128" s="222">
        <v>1</v>
      </c>
      <c r="I128" s="223"/>
      <c r="J128" s="224">
        <f>ROUND(I128*H128,2)</f>
        <v>0</v>
      </c>
      <c r="K128" s="220" t="s">
        <v>19</v>
      </c>
      <c r="L128" s="225"/>
      <c r="M128" s="226" t="s">
        <v>19</v>
      </c>
      <c r="N128" s="227" t="s">
        <v>45</v>
      </c>
      <c r="O128" s="81"/>
      <c r="P128" s="214">
        <f>O128*H128</f>
        <v>0</v>
      </c>
      <c r="Q128" s="214">
        <v>2.0000000000000002E-05</v>
      </c>
      <c r="R128" s="214">
        <f>Q128*H128</f>
        <v>2.0000000000000002E-05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143</v>
      </c>
      <c r="AT128" s="216" t="s">
        <v>140</v>
      </c>
      <c r="AU128" s="216" t="s">
        <v>82</v>
      </c>
      <c r="AY128" s="14" t="s">
        <v>122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80</v>
      </c>
      <c r="BK128" s="217">
        <f>ROUND(I128*H128,2)</f>
        <v>0</v>
      </c>
      <c r="BL128" s="14" t="s">
        <v>130</v>
      </c>
      <c r="BM128" s="216" t="s">
        <v>243</v>
      </c>
    </row>
    <row r="129" s="2" customFormat="1">
      <c r="A129" s="35"/>
      <c r="B129" s="36"/>
      <c r="C129" s="37"/>
      <c r="D129" s="228" t="s">
        <v>234</v>
      </c>
      <c r="E129" s="37"/>
      <c r="F129" s="229" t="s">
        <v>244</v>
      </c>
      <c r="G129" s="37"/>
      <c r="H129" s="37"/>
      <c r="I129" s="230"/>
      <c r="J129" s="37"/>
      <c r="K129" s="37"/>
      <c r="L129" s="41"/>
      <c r="M129" s="231"/>
      <c r="N129" s="232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234</v>
      </c>
      <c r="AU129" s="14" t="s">
        <v>82</v>
      </c>
    </row>
    <row r="130" s="2" customFormat="1" ht="16.5" customHeight="1">
      <c r="A130" s="35"/>
      <c r="B130" s="36"/>
      <c r="C130" s="218" t="s">
        <v>245</v>
      </c>
      <c r="D130" s="218" t="s">
        <v>140</v>
      </c>
      <c r="E130" s="219" t="s">
        <v>246</v>
      </c>
      <c r="F130" s="220" t="s">
        <v>247</v>
      </c>
      <c r="G130" s="221" t="s">
        <v>232</v>
      </c>
      <c r="H130" s="222">
        <v>1</v>
      </c>
      <c r="I130" s="223"/>
      <c r="J130" s="224">
        <f>ROUND(I130*H130,2)</f>
        <v>0</v>
      </c>
      <c r="K130" s="220" t="s">
        <v>19</v>
      </c>
      <c r="L130" s="225"/>
      <c r="M130" s="226" t="s">
        <v>19</v>
      </c>
      <c r="N130" s="227" t="s">
        <v>45</v>
      </c>
      <c r="O130" s="81"/>
      <c r="P130" s="214">
        <f>O130*H130</f>
        <v>0</v>
      </c>
      <c r="Q130" s="214">
        <v>2.0000000000000002E-05</v>
      </c>
      <c r="R130" s="214">
        <f>Q130*H130</f>
        <v>2.0000000000000002E-05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143</v>
      </c>
      <c r="AT130" s="216" t="s">
        <v>140</v>
      </c>
      <c r="AU130" s="216" t="s">
        <v>82</v>
      </c>
      <c r="AY130" s="14" t="s">
        <v>122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80</v>
      </c>
      <c r="BK130" s="217">
        <f>ROUND(I130*H130,2)</f>
        <v>0</v>
      </c>
      <c r="BL130" s="14" t="s">
        <v>130</v>
      </c>
      <c r="BM130" s="216" t="s">
        <v>248</v>
      </c>
    </row>
    <row r="131" s="2" customFormat="1">
      <c r="A131" s="35"/>
      <c r="B131" s="36"/>
      <c r="C131" s="218" t="s">
        <v>249</v>
      </c>
      <c r="D131" s="218" t="s">
        <v>140</v>
      </c>
      <c r="E131" s="219" t="s">
        <v>250</v>
      </c>
      <c r="F131" s="220" t="s">
        <v>251</v>
      </c>
      <c r="G131" s="221" t="s">
        <v>232</v>
      </c>
      <c r="H131" s="222">
        <v>1</v>
      </c>
      <c r="I131" s="223"/>
      <c r="J131" s="224">
        <f>ROUND(I131*H131,2)</f>
        <v>0</v>
      </c>
      <c r="K131" s="220" t="s">
        <v>19</v>
      </c>
      <c r="L131" s="225"/>
      <c r="M131" s="226" t="s">
        <v>19</v>
      </c>
      <c r="N131" s="227" t="s">
        <v>45</v>
      </c>
      <c r="O131" s="81"/>
      <c r="P131" s="214">
        <f>O131*H131</f>
        <v>0</v>
      </c>
      <c r="Q131" s="214">
        <v>2.0000000000000002E-05</v>
      </c>
      <c r="R131" s="214">
        <f>Q131*H131</f>
        <v>2.0000000000000002E-05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143</v>
      </c>
      <c r="AT131" s="216" t="s">
        <v>140</v>
      </c>
      <c r="AU131" s="216" t="s">
        <v>82</v>
      </c>
      <c r="AY131" s="14" t="s">
        <v>122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80</v>
      </c>
      <c r="BK131" s="217">
        <f>ROUND(I131*H131,2)</f>
        <v>0</v>
      </c>
      <c r="BL131" s="14" t="s">
        <v>130</v>
      </c>
      <c r="BM131" s="216" t="s">
        <v>252</v>
      </c>
    </row>
    <row r="132" s="2" customFormat="1" ht="33" customHeight="1">
      <c r="A132" s="35"/>
      <c r="B132" s="36"/>
      <c r="C132" s="218" t="s">
        <v>253</v>
      </c>
      <c r="D132" s="218" t="s">
        <v>140</v>
      </c>
      <c r="E132" s="219" t="s">
        <v>254</v>
      </c>
      <c r="F132" s="220" t="s">
        <v>255</v>
      </c>
      <c r="G132" s="221" t="s">
        <v>171</v>
      </c>
      <c r="H132" s="222">
        <v>1</v>
      </c>
      <c r="I132" s="223"/>
      <c r="J132" s="224">
        <f>ROUND(I132*H132,2)</f>
        <v>0</v>
      </c>
      <c r="K132" s="220" t="s">
        <v>19</v>
      </c>
      <c r="L132" s="225"/>
      <c r="M132" s="226" t="s">
        <v>19</v>
      </c>
      <c r="N132" s="227" t="s">
        <v>45</v>
      </c>
      <c r="O132" s="81"/>
      <c r="P132" s="214">
        <f>O132*H132</f>
        <v>0</v>
      </c>
      <c r="Q132" s="214">
        <v>2.0000000000000002E-05</v>
      </c>
      <c r="R132" s="214">
        <f>Q132*H132</f>
        <v>2.0000000000000002E-05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143</v>
      </c>
      <c r="AT132" s="216" t="s">
        <v>140</v>
      </c>
      <c r="AU132" s="216" t="s">
        <v>82</v>
      </c>
      <c r="AY132" s="14" t="s">
        <v>122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80</v>
      </c>
      <c r="BK132" s="217">
        <f>ROUND(I132*H132,2)</f>
        <v>0</v>
      </c>
      <c r="BL132" s="14" t="s">
        <v>130</v>
      </c>
      <c r="BM132" s="216" t="s">
        <v>256</v>
      </c>
    </row>
    <row r="133" s="2" customFormat="1" ht="44.25" customHeight="1">
      <c r="A133" s="35"/>
      <c r="B133" s="36"/>
      <c r="C133" s="218" t="s">
        <v>257</v>
      </c>
      <c r="D133" s="218" t="s">
        <v>140</v>
      </c>
      <c r="E133" s="219" t="s">
        <v>258</v>
      </c>
      <c r="F133" s="220" t="s">
        <v>259</v>
      </c>
      <c r="G133" s="221" t="s">
        <v>171</v>
      </c>
      <c r="H133" s="222">
        <v>1</v>
      </c>
      <c r="I133" s="223"/>
      <c r="J133" s="224">
        <f>ROUND(I133*H133,2)</f>
        <v>0</v>
      </c>
      <c r="K133" s="220" t="s">
        <v>19</v>
      </c>
      <c r="L133" s="225"/>
      <c r="M133" s="226" t="s">
        <v>19</v>
      </c>
      <c r="N133" s="227" t="s">
        <v>45</v>
      </c>
      <c r="O133" s="81"/>
      <c r="P133" s="214">
        <f>O133*H133</f>
        <v>0</v>
      </c>
      <c r="Q133" s="214">
        <v>2.0000000000000002E-05</v>
      </c>
      <c r="R133" s="214">
        <f>Q133*H133</f>
        <v>2.0000000000000002E-05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143</v>
      </c>
      <c r="AT133" s="216" t="s">
        <v>140</v>
      </c>
      <c r="AU133" s="216" t="s">
        <v>82</v>
      </c>
      <c r="AY133" s="14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80</v>
      </c>
      <c r="BK133" s="217">
        <f>ROUND(I133*H133,2)</f>
        <v>0</v>
      </c>
      <c r="BL133" s="14" t="s">
        <v>130</v>
      </c>
      <c r="BM133" s="216" t="s">
        <v>260</v>
      </c>
    </row>
    <row r="134" s="2" customFormat="1" ht="21.75" customHeight="1">
      <c r="A134" s="35"/>
      <c r="B134" s="36"/>
      <c r="C134" s="205" t="s">
        <v>143</v>
      </c>
      <c r="D134" s="205" t="s">
        <v>125</v>
      </c>
      <c r="E134" s="206" t="s">
        <v>261</v>
      </c>
      <c r="F134" s="207" t="s">
        <v>262</v>
      </c>
      <c r="G134" s="208" t="s">
        <v>171</v>
      </c>
      <c r="H134" s="209">
        <v>1</v>
      </c>
      <c r="I134" s="210"/>
      <c r="J134" s="211">
        <f>ROUND(I134*H134,2)</f>
        <v>0</v>
      </c>
      <c r="K134" s="207" t="s">
        <v>19</v>
      </c>
      <c r="L134" s="41"/>
      <c r="M134" s="212" t="s">
        <v>19</v>
      </c>
      <c r="N134" s="213" t="s">
        <v>45</v>
      </c>
      <c r="O134" s="81"/>
      <c r="P134" s="214">
        <f>O134*H134</f>
        <v>0</v>
      </c>
      <c r="Q134" s="214">
        <v>2.0000000000000002E-05</v>
      </c>
      <c r="R134" s="214">
        <f>Q134*H134</f>
        <v>2.0000000000000002E-05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130</v>
      </c>
      <c r="AT134" s="216" t="s">
        <v>125</v>
      </c>
      <c r="AU134" s="216" t="s">
        <v>82</v>
      </c>
      <c r="AY134" s="14" t="s">
        <v>122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80</v>
      </c>
      <c r="BK134" s="217">
        <f>ROUND(I134*H134,2)</f>
        <v>0</v>
      </c>
      <c r="BL134" s="14" t="s">
        <v>130</v>
      </c>
      <c r="BM134" s="216" t="s">
        <v>263</v>
      </c>
    </row>
    <row r="135" s="2" customFormat="1">
      <c r="A135" s="35"/>
      <c r="B135" s="36"/>
      <c r="C135" s="205" t="s">
        <v>264</v>
      </c>
      <c r="D135" s="205" t="s">
        <v>125</v>
      </c>
      <c r="E135" s="206" t="s">
        <v>265</v>
      </c>
      <c r="F135" s="207" t="s">
        <v>266</v>
      </c>
      <c r="G135" s="208" t="s">
        <v>171</v>
      </c>
      <c r="H135" s="209">
        <v>1</v>
      </c>
      <c r="I135" s="210"/>
      <c r="J135" s="211">
        <f>ROUND(I135*H135,2)</f>
        <v>0</v>
      </c>
      <c r="K135" s="207" t="s">
        <v>19</v>
      </c>
      <c r="L135" s="41"/>
      <c r="M135" s="212" t="s">
        <v>19</v>
      </c>
      <c r="N135" s="213" t="s">
        <v>45</v>
      </c>
      <c r="O135" s="81"/>
      <c r="P135" s="214">
        <f>O135*H135</f>
        <v>0</v>
      </c>
      <c r="Q135" s="214">
        <v>2.0000000000000002E-05</v>
      </c>
      <c r="R135" s="214">
        <f>Q135*H135</f>
        <v>2.0000000000000002E-05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130</v>
      </c>
      <c r="AT135" s="216" t="s">
        <v>125</v>
      </c>
      <c r="AU135" s="216" t="s">
        <v>82</v>
      </c>
      <c r="AY135" s="14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80</v>
      </c>
      <c r="BK135" s="217">
        <f>ROUND(I135*H135,2)</f>
        <v>0</v>
      </c>
      <c r="BL135" s="14" t="s">
        <v>130</v>
      </c>
      <c r="BM135" s="216" t="s">
        <v>267</v>
      </c>
    </row>
    <row r="136" s="2" customFormat="1">
      <c r="A136" s="35"/>
      <c r="B136" s="36"/>
      <c r="C136" s="205" t="s">
        <v>268</v>
      </c>
      <c r="D136" s="205" t="s">
        <v>125</v>
      </c>
      <c r="E136" s="206" t="s">
        <v>269</v>
      </c>
      <c r="F136" s="207" t="s">
        <v>270</v>
      </c>
      <c r="G136" s="208" t="s">
        <v>171</v>
      </c>
      <c r="H136" s="209">
        <v>1</v>
      </c>
      <c r="I136" s="210"/>
      <c r="J136" s="211">
        <f>ROUND(I136*H136,2)</f>
        <v>0</v>
      </c>
      <c r="K136" s="207" t="s">
        <v>19</v>
      </c>
      <c r="L136" s="41"/>
      <c r="M136" s="212" t="s">
        <v>19</v>
      </c>
      <c r="N136" s="213" t="s">
        <v>45</v>
      </c>
      <c r="O136" s="81"/>
      <c r="P136" s="214">
        <f>O136*H136</f>
        <v>0</v>
      </c>
      <c r="Q136" s="214">
        <v>0.00147</v>
      </c>
      <c r="R136" s="214">
        <f>Q136*H136</f>
        <v>0.00147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130</v>
      </c>
      <c r="AT136" s="216" t="s">
        <v>125</v>
      </c>
      <c r="AU136" s="216" t="s">
        <v>82</v>
      </c>
      <c r="AY136" s="14" t="s">
        <v>122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80</v>
      </c>
      <c r="BK136" s="217">
        <f>ROUND(I136*H136,2)</f>
        <v>0</v>
      </c>
      <c r="BL136" s="14" t="s">
        <v>130</v>
      </c>
      <c r="BM136" s="216" t="s">
        <v>271</v>
      </c>
    </row>
    <row r="137" s="2" customFormat="1" ht="44.25" customHeight="1">
      <c r="A137" s="35"/>
      <c r="B137" s="36"/>
      <c r="C137" s="205" t="s">
        <v>272</v>
      </c>
      <c r="D137" s="205" t="s">
        <v>125</v>
      </c>
      <c r="E137" s="206" t="s">
        <v>273</v>
      </c>
      <c r="F137" s="207" t="s">
        <v>274</v>
      </c>
      <c r="G137" s="208" t="s">
        <v>152</v>
      </c>
      <c r="H137" s="209">
        <v>0.5</v>
      </c>
      <c r="I137" s="210"/>
      <c r="J137" s="211">
        <f>ROUND(I137*H137,2)</f>
        <v>0</v>
      </c>
      <c r="K137" s="207" t="s">
        <v>129</v>
      </c>
      <c r="L137" s="41"/>
      <c r="M137" s="212" t="s">
        <v>19</v>
      </c>
      <c r="N137" s="213" t="s">
        <v>45</v>
      </c>
      <c r="O137" s="81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130</v>
      </c>
      <c r="AT137" s="216" t="s">
        <v>125</v>
      </c>
      <c r="AU137" s="216" t="s">
        <v>82</v>
      </c>
      <c r="AY137" s="14" t="s">
        <v>122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80</v>
      </c>
      <c r="BK137" s="217">
        <f>ROUND(I137*H137,2)</f>
        <v>0</v>
      </c>
      <c r="BL137" s="14" t="s">
        <v>130</v>
      </c>
      <c r="BM137" s="216" t="s">
        <v>275</v>
      </c>
    </row>
    <row r="138" s="12" customFormat="1" ht="22.8" customHeight="1">
      <c r="A138" s="12"/>
      <c r="B138" s="189"/>
      <c r="C138" s="190"/>
      <c r="D138" s="191" t="s">
        <v>73</v>
      </c>
      <c r="E138" s="203" t="s">
        <v>276</v>
      </c>
      <c r="F138" s="203" t="s">
        <v>277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SUM(P139:P170)</f>
        <v>0</v>
      </c>
      <c r="Q138" s="197"/>
      <c r="R138" s="198">
        <f>SUM(R139:R170)</f>
        <v>0.00316</v>
      </c>
      <c r="S138" s="197"/>
      <c r="T138" s="199">
        <f>SUM(T139:T170)</f>
        <v>1.6267499999999999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82</v>
      </c>
      <c r="AT138" s="201" t="s">
        <v>73</v>
      </c>
      <c r="AU138" s="201" t="s">
        <v>80</v>
      </c>
      <c r="AY138" s="200" t="s">
        <v>122</v>
      </c>
      <c r="BK138" s="202">
        <f>SUM(BK139:BK170)</f>
        <v>0</v>
      </c>
    </row>
    <row r="139" s="2" customFormat="1">
      <c r="A139" s="35"/>
      <c r="B139" s="36"/>
      <c r="C139" s="205" t="s">
        <v>278</v>
      </c>
      <c r="D139" s="205" t="s">
        <v>125</v>
      </c>
      <c r="E139" s="206" t="s">
        <v>279</v>
      </c>
      <c r="F139" s="207" t="s">
        <v>280</v>
      </c>
      <c r="G139" s="208" t="s">
        <v>171</v>
      </c>
      <c r="H139" s="209">
        <v>3</v>
      </c>
      <c r="I139" s="210"/>
      <c r="J139" s="211">
        <f>ROUND(I139*H139,2)</f>
        <v>0</v>
      </c>
      <c r="K139" s="207" t="s">
        <v>19</v>
      </c>
      <c r="L139" s="41"/>
      <c r="M139" s="212" t="s">
        <v>19</v>
      </c>
      <c r="N139" s="213" t="s">
        <v>45</v>
      </c>
      <c r="O139" s="81"/>
      <c r="P139" s="214">
        <f>O139*H139</f>
        <v>0</v>
      </c>
      <c r="Q139" s="214">
        <v>0.00017000000000000001</v>
      </c>
      <c r="R139" s="214">
        <f>Q139*H139</f>
        <v>0.00051000000000000004</v>
      </c>
      <c r="S139" s="214">
        <v>0.54225000000000001</v>
      </c>
      <c r="T139" s="215">
        <f>S139*H139</f>
        <v>1.6267499999999999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130</v>
      </c>
      <c r="AT139" s="216" t="s">
        <v>125</v>
      </c>
      <c r="AU139" s="216" t="s">
        <v>82</v>
      </c>
      <c r="AY139" s="14" t="s">
        <v>122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80</v>
      </c>
      <c r="BK139" s="217">
        <f>ROUND(I139*H139,2)</f>
        <v>0</v>
      </c>
      <c r="BL139" s="14" t="s">
        <v>130</v>
      </c>
      <c r="BM139" s="216" t="s">
        <v>281</v>
      </c>
    </row>
    <row r="140" s="2" customFormat="1" ht="16.5" customHeight="1">
      <c r="A140" s="35"/>
      <c r="B140" s="36"/>
      <c r="C140" s="205" t="s">
        <v>282</v>
      </c>
      <c r="D140" s="205" t="s">
        <v>125</v>
      </c>
      <c r="E140" s="206" t="s">
        <v>283</v>
      </c>
      <c r="F140" s="207" t="s">
        <v>284</v>
      </c>
      <c r="G140" s="208" t="s">
        <v>128</v>
      </c>
      <c r="H140" s="209">
        <v>5</v>
      </c>
      <c r="I140" s="210"/>
      <c r="J140" s="211">
        <f>ROUND(I140*H140,2)</f>
        <v>0</v>
      </c>
      <c r="K140" s="207" t="s">
        <v>129</v>
      </c>
      <c r="L140" s="41"/>
      <c r="M140" s="212" t="s">
        <v>19</v>
      </c>
      <c r="N140" s="213" t="s">
        <v>45</v>
      </c>
      <c r="O140" s="81"/>
      <c r="P140" s="214">
        <f>O140*H140</f>
        <v>0</v>
      </c>
      <c r="Q140" s="214">
        <v>0.00052999999999999998</v>
      </c>
      <c r="R140" s="214">
        <f>Q140*H140</f>
        <v>0.00265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285</v>
      </c>
      <c r="AT140" s="216" t="s">
        <v>125</v>
      </c>
      <c r="AU140" s="216" t="s">
        <v>82</v>
      </c>
      <c r="AY140" s="14" t="s">
        <v>122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80</v>
      </c>
      <c r="BK140" s="217">
        <f>ROUND(I140*H140,2)</f>
        <v>0</v>
      </c>
      <c r="BL140" s="14" t="s">
        <v>285</v>
      </c>
      <c r="BM140" s="216" t="s">
        <v>286</v>
      </c>
    </row>
    <row r="141" s="2" customFormat="1">
      <c r="A141" s="35"/>
      <c r="B141" s="36"/>
      <c r="C141" s="205" t="s">
        <v>287</v>
      </c>
      <c r="D141" s="205" t="s">
        <v>125</v>
      </c>
      <c r="E141" s="206" t="s">
        <v>288</v>
      </c>
      <c r="F141" s="207" t="s">
        <v>289</v>
      </c>
      <c r="G141" s="208" t="s">
        <v>152</v>
      </c>
      <c r="H141" s="209">
        <v>3</v>
      </c>
      <c r="I141" s="210"/>
      <c r="J141" s="211">
        <f>ROUND(I141*H141,2)</f>
        <v>0</v>
      </c>
      <c r="K141" s="207" t="s">
        <v>129</v>
      </c>
      <c r="L141" s="41"/>
      <c r="M141" s="212" t="s">
        <v>19</v>
      </c>
      <c r="N141" s="213" t="s">
        <v>45</v>
      </c>
      <c r="O141" s="81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130</v>
      </c>
      <c r="AT141" s="216" t="s">
        <v>125</v>
      </c>
      <c r="AU141" s="216" t="s">
        <v>82</v>
      </c>
      <c r="AY141" s="14" t="s">
        <v>122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80</v>
      </c>
      <c r="BK141" s="217">
        <f>ROUND(I141*H141,2)</f>
        <v>0</v>
      </c>
      <c r="BL141" s="14" t="s">
        <v>130</v>
      </c>
      <c r="BM141" s="216" t="s">
        <v>290</v>
      </c>
    </row>
    <row r="142" s="2" customFormat="1" ht="55.5" customHeight="1">
      <c r="A142" s="35"/>
      <c r="B142" s="36"/>
      <c r="C142" s="205" t="s">
        <v>291</v>
      </c>
      <c r="D142" s="205" t="s">
        <v>125</v>
      </c>
      <c r="E142" s="206" t="s">
        <v>292</v>
      </c>
      <c r="F142" s="207" t="s">
        <v>293</v>
      </c>
      <c r="G142" s="208" t="s">
        <v>232</v>
      </c>
      <c r="H142" s="209">
        <v>1</v>
      </c>
      <c r="I142" s="210"/>
      <c r="J142" s="211">
        <f>ROUND(I142*H142,2)</f>
        <v>0</v>
      </c>
      <c r="K142" s="207" t="s">
        <v>19</v>
      </c>
      <c r="L142" s="41"/>
      <c r="M142" s="212" t="s">
        <v>19</v>
      </c>
      <c r="N142" s="213" t="s">
        <v>45</v>
      </c>
      <c r="O142" s="81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285</v>
      </c>
      <c r="AT142" s="216" t="s">
        <v>125</v>
      </c>
      <c r="AU142" s="216" t="s">
        <v>82</v>
      </c>
      <c r="AY142" s="14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80</v>
      </c>
      <c r="BK142" s="217">
        <f>ROUND(I142*H142,2)</f>
        <v>0</v>
      </c>
      <c r="BL142" s="14" t="s">
        <v>285</v>
      </c>
      <c r="BM142" s="216" t="s">
        <v>294</v>
      </c>
    </row>
    <row r="143" s="2" customFormat="1">
      <c r="A143" s="35"/>
      <c r="B143" s="36"/>
      <c r="C143" s="218" t="s">
        <v>295</v>
      </c>
      <c r="D143" s="218" t="s">
        <v>140</v>
      </c>
      <c r="E143" s="219" t="s">
        <v>296</v>
      </c>
      <c r="F143" s="220" t="s">
        <v>297</v>
      </c>
      <c r="G143" s="221" t="s">
        <v>171</v>
      </c>
      <c r="H143" s="222">
        <v>1</v>
      </c>
      <c r="I143" s="223"/>
      <c r="J143" s="224">
        <f>ROUND(I143*H143,2)</f>
        <v>0</v>
      </c>
      <c r="K143" s="220" t="s">
        <v>19</v>
      </c>
      <c r="L143" s="225"/>
      <c r="M143" s="226" t="s">
        <v>19</v>
      </c>
      <c r="N143" s="227" t="s">
        <v>45</v>
      </c>
      <c r="O143" s="81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298</v>
      </c>
      <c r="AT143" s="216" t="s">
        <v>140</v>
      </c>
      <c r="AU143" s="216" t="s">
        <v>82</v>
      </c>
      <c r="AY143" s="14" t="s">
        <v>122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80</v>
      </c>
      <c r="BK143" s="217">
        <f>ROUND(I143*H143,2)</f>
        <v>0</v>
      </c>
      <c r="BL143" s="14" t="s">
        <v>298</v>
      </c>
      <c r="BM143" s="216" t="s">
        <v>299</v>
      </c>
    </row>
    <row r="144" s="2" customFormat="1">
      <c r="A144" s="35"/>
      <c r="B144" s="36"/>
      <c r="C144" s="218" t="s">
        <v>300</v>
      </c>
      <c r="D144" s="218" t="s">
        <v>140</v>
      </c>
      <c r="E144" s="219" t="s">
        <v>301</v>
      </c>
      <c r="F144" s="220" t="s">
        <v>302</v>
      </c>
      <c r="G144" s="221" t="s">
        <v>171</v>
      </c>
      <c r="H144" s="222">
        <v>2</v>
      </c>
      <c r="I144" s="223"/>
      <c r="J144" s="224">
        <f>ROUND(I144*H144,2)</f>
        <v>0</v>
      </c>
      <c r="K144" s="220" t="s">
        <v>19</v>
      </c>
      <c r="L144" s="225"/>
      <c r="M144" s="226" t="s">
        <v>19</v>
      </c>
      <c r="N144" s="227" t="s">
        <v>45</v>
      </c>
      <c r="O144" s="81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298</v>
      </c>
      <c r="AT144" s="216" t="s">
        <v>140</v>
      </c>
      <c r="AU144" s="216" t="s">
        <v>82</v>
      </c>
      <c r="AY144" s="14" t="s">
        <v>122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80</v>
      </c>
      <c r="BK144" s="217">
        <f>ROUND(I144*H144,2)</f>
        <v>0</v>
      </c>
      <c r="BL144" s="14" t="s">
        <v>298</v>
      </c>
      <c r="BM144" s="216" t="s">
        <v>303</v>
      </c>
    </row>
    <row r="145" s="2" customFormat="1">
      <c r="A145" s="35"/>
      <c r="B145" s="36"/>
      <c r="C145" s="218" t="s">
        <v>304</v>
      </c>
      <c r="D145" s="218" t="s">
        <v>140</v>
      </c>
      <c r="E145" s="219" t="s">
        <v>305</v>
      </c>
      <c r="F145" s="220" t="s">
        <v>306</v>
      </c>
      <c r="G145" s="221" t="s">
        <v>171</v>
      </c>
      <c r="H145" s="222">
        <v>2</v>
      </c>
      <c r="I145" s="223"/>
      <c r="J145" s="224">
        <f>ROUND(I145*H145,2)</f>
        <v>0</v>
      </c>
      <c r="K145" s="220" t="s">
        <v>19</v>
      </c>
      <c r="L145" s="225"/>
      <c r="M145" s="226" t="s">
        <v>19</v>
      </c>
      <c r="N145" s="227" t="s">
        <v>45</v>
      </c>
      <c r="O145" s="81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298</v>
      </c>
      <c r="AT145" s="216" t="s">
        <v>140</v>
      </c>
      <c r="AU145" s="216" t="s">
        <v>82</v>
      </c>
      <c r="AY145" s="14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80</v>
      </c>
      <c r="BK145" s="217">
        <f>ROUND(I145*H145,2)</f>
        <v>0</v>
      </c>
      <c r="BL145" s="14" t="s">
        <v>298</v>
      </c>
      <c r="BM145" s="216" t="s">
        <v>307</v>
      </c>
    </row>
    <row r="146" s="2" customFormat="1" ht="21.75" customHeight="1">
      <c r="A146" s="35"/>
      <c r="B146" s="36"/>
      <c r="C146" s="218" t="s">
        <v>308</v>
      </c>
      <c r="D146" s="218" t="s">
        <v>140</v>
      </c>
      <c r="E146" s="219" t="s">
        <v>309</v>
      </c>
      <c r="F146" s="220" t="s">
        <v>310</v>
      </c>
      <c r="G146" s="221" t="s">
        <v>171</v>
      </c>
      <c r="H146" s="222">
        <v>1</v>
      </c>
      <c r="I146" s="223"/>
      <c r="J146" s="224">
        <f>ROUND(I146*H146,2)</f>
        <v>0</v>
      </c>
      <c r="K146" s="220" t="s">
        <v>19</v>
      </c>
      <c r="L146" s="225"/>
      <c r="M146" s="226" t="s">
        <v>19</v>
      </c>
      <c r="N146" s="227" t="s">
        <v>45</v>
      </c>
      <c r="O146" s="81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298</v>
      </c>
      <c r="AT146" s="216" t="s">
        <v>140</v>
      </c>
      <c r="AU146" s="216" t="s">
        <v>82</v>
      </c>
      <c r="AY146" s="14" t="s">
        <v>122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80</v>
      </c>
      <c r="BK146" s="217">
        <f>ROUND(I146*H146,2)</f>
        <v>0</v>
      </c>
      <c r="BL146" s="14" t="s">
        <v>298</v>
      </c>
      <c r="BM146" s="216" t="s">
        <v>311</v>
      </c>
    </row>
    <row r="147" s="2" customFormat="1">
      <c r="A147" s="35"/>
      <c r="B147" s="36"/>
      <c r="C147" s="37"/>
      <c r="D147" s="228" t="s">
        <v>234</v>
      </c>
      <c r="E147" s="37"/>
      <c r="F147" s="229" t="s">
        <v>312</v>
      </c>
      <c r="G147" s="37"/>
      <c r="H147" s="37"/>
      <c r="I147" s="230"/>
      <c r="J147" s="37"/>
      <c r="K147" s="37"/>
      <c r="L147" s="41"/>
      <c r="M147" s="231"/>
      <c r="N147" s="232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234</v>
      </c>
      <c r="AU147" s="14" t="s">
        <v>82</v>
      </c>
    </row>
    <row r="148" s="2" customFormat="1">
      <c r="A148" s="35"/>
      <c r="B148" s="36"/>
      <c r="C148" s="218" t="s">
        <v>313</v>
      </c>
      <c r="D148" s="218" t="s">
        <v>140</v>
      </c>
      <c r="E148" s="219" t="s">
        <v>314</v>
      </c>
      <c r="F148" s="220" t="s">
        <v>315</v>
      </c>
      <c r="G148" s="221" t="s">
        <v>171</v>
      </c>
      <c r="H148" s="222">
        <v>1</v>
      </c>
      <c r="I148" s="223"/>
      <c r="J148" s="224">
        <f>ROUND(I148*H148,2)</f>
        <v>0</v>
      </c>
      <c r="K148" s="220" t="s">
        <v>19</v>
      </c>
      <c r="L148" s="225"/>
      <c r="M148" s="226" t="s">
        <v>19</v>
      </c>
      <c r="N148" s="227" t="s">
        <v>45</v>
      </c>
      <c r="O148" s="81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298</v>
      </c>
      <c r="AT148" s="216" t="s">
        <v>140</v>
      </c>
      <c r="AU148" s="216" t="s">
        <v>82</v>
      </c>
      <c r="AY148" s="14" t="s">
        <v>122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80</v>
      </c>
      <c r="BK148" s="217">
        <f>ROUND(I148*H148,2)</f>
        <v>0</v>
      </c>
      <c r="BL148" s="14" t="s">
        <v>298</v>
      </c>
      <c r="BM148" s="216" t="s">
        <v>316</v>
      </c>
    </row>
    <row r="149" s="2" customFormat="1">
      <c r="A149" s="35"/>
      <c r="B149" s="36"/>
      <c r="C149" s="218" t="s">
        <v>317</v>
      </c>
      <c r="D149" s="218" t="s">
        <v>140</v>
      </c>
      <c r="E149" s="219" t="s">
        <v>318</v>
      </c>
      <c r="F149" s="220" t="s">
        <v>319</v>
      </c>
      <c r="G149" s="221" t="s">
        <v>171</v>
      </c>
      <c r="H149" s="222">
        <v>1</v>
      </c>
      <c r="I149" s="223"/>
      <c r="J149" s="224">
        <f>ROUND(I149*H149,2)</f>
        <v>0</v>
      </c>
      <c r="K149" s="220" t="s">
        <v>19</v>
      </c>
      <c r="L149" s="225"/>
      <c r="M149" s="226" t="s">
        <v>19</v>
      </c>
      <c r="N149" s="227" t="s">
        <v>45</v>
      </c>
      <c r="O149" s="81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298</v>
      </c>
      <c r="AT149" s="216" t="s">
        <v>140</v>
      </c>
      <c r="AU149" s="216" t="s">
        <v>82</v>
      </c>
      <c r="AY149" s="14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80</v>
      </c>
      <c r="BK149" s="217">
        <f>ROUND(I149*H149,2)</f>
        <v>0</v>
      </c>
      <c r="BL149" s="14" t="s">
        <v>298</v>
      </c>
      <c r="BM149" s="216" t="s">
        <v>320</v>
      </c>
    </row>
    <row r="150" s="2" customFormat="1" ht="16.5" customHeight="1">
      <c r="A150" s="35"/>
      <c r="B150" s="36"/>
      <c r="C150" s="218" t="s">
        <v>321</v>
      </c>
      <c r="D150" s="218" t="s">
        <v>140</v>
      </c>
      <c r="E150" s="219" t="s">
        <v>322</v>
      </c>
      <c r="F150" s="220" t="s">
        <v>323</v>
      </c>
      <c r="G150" s="221" t="s">
        <v>171</v>
      </c>
      <c r="H150" s="222">
        <v>2</v>
      </c>
      <c r="I150" s="223"/>
      <c r="J150" s="224">
        <f>ROUND(I150*H150,2)</f>
        <v>0</v>
      </c>
      <c r="K150" s="220" t="s">
        <v>19</v>
      </c>
      <c r="L150" s="225"/>
      <c r="M150" s="226" t="s">
        <v>19</v>
      </c>
      <c r="N150" s="227" t="s">
        <v>45</v>
      </c>
      <c r="O150" s="81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298</v>
      </c>
      <c r="AT150" s="216" t="s">
        <v>140</v>
      </c>
      <c r="AU150" s="216" t="s">
        <v>82</v>
      </c>
      <c r="AY150" s="14" t="s">
        <v>122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80</v>
      </c>
      <c r="BK150" s="217">
        <f>ROUND(I150*H150,2)</f>
        <v>0</v>
      </c>
      <c r="BL150" s="14" t="s">
        <v>298</v>
      </c>
      <c r="BM150" s="216" t="s">
        <v>324</v>
      </c>
    </row>
    <row r="151" s="2" customFormat="1">
      <c r="A151" s="35"/>
      <c r="B151" s="36"/>
      <c r="C151" s="37"/>
      <c r="D151" s="228" t="s">
        <v>234</v>
      </c>
      <c r="E151" s="37"/>
      <c r="F151" s="229" t="s">
        <v>325</v>
      </c>
      <c r="G151" s="37"/>
      <c r="H151" s="37"/>
      <c r="I151" s="230"/>
      <c r="J151" s="37"/>
      <c r="K151" s="37"/>
      <c r="L151" s="41"/>
      <c r="M151" s="231"/>
      <c r="N151" s="232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234</v>
      </c>
      <c r="AU151" s="14" t="s">
        <v>82</v>
      </c>
    </row>
    <row r="152" s="2" customFormat="1" ht="16.5" customHeight="1">
      <c r="A152" s="35"/>
      <c r="B152" s="36"/>
      <c r="C152" s="218" t="s">
        <v>326</v>
      </c>
      <c r="D152" s="218" t="s">
        <v>140</v>
      </c>
      <c r="E152" s="219" t="s">
        <v>327</v>
      </c>
      <c r="F152" s="220" t="s">
        <v>328</v>
      </c>
      <c r="G152" s="221" t="s">
        <v>171</v>
      </c>
      <c r="H152" s="222">
        <v>2</v>
      </c>
      <c r="I152" s="223"/>
      <c r="J152" s="224">
        <f>ROUND(I152*H152,2)</f>
        <v>0</v>
      </c>
      <c r="K152" s="220" t="s">
        <v>19</v>
      </c>
      <c r="L152" s="225"/>
      <c r="M152" s="226" t="s">
        <v>19</v>
      </c>
      <c r="N152" s="227" t="s">
        <v>45</v>
      </c>
      <c r="O152" s="81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298</v>
      </c>
      <c r="AT152" s="216" t="s">
        <v>140</v>
      </c>
      <c r="AU152" s="216" t="s">
        <v>82</v>
      </c>
      <c r="AY152" s="14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80</v>
      </c>
      <c r="BK152" s="217">
        <f>ROUND(I152*H152,2)</f>
        <v>0</v>
      </c>
      <c r="BL152" s="14" t="s">
        <v>298</v>
      </c>
      <c r="BM152" s="216" t="s">
        <v>329</v>
      </c>
    </row>
    <row r="153" s="2" customFormat="1" ht="21.75" customHeight="1">
      <c r="A153" s="35"/>
      <c r="B153" s="36"/>
      <c r="C153" s="218" t="s">
        <v>330</v>
      </c>
      <c r="D153" s="218" t="s">
        <v>140</v>
      </c>
      <c r="E153" s="219" t="s">
        <v>331</v>
      </c>
      <c r="F153" s="220" t="s">
        <v>332</v>
      </c>
      <c r="G153" s="221" t="s">
        <v>171</v>
      </c>
      <c r="H153" s="222">
        <v>2</v>
      </c>
      <c r="I153" s="223"/>
      <c r="J153" s="224">
        <f>ROUND(I153*H153,2)</f>
        <v>0</v>
      </c>
      <c r="K153" s="220" t="s">
        <v>19</v>
      </c>
      <c r="L153" s="225"/>
      <c r="M153" s="226" t="s">
        <v>19</v>
      </c>
      <c r="N153" s="227" t="s">
        <v>45</v>
      </c>
      <c r="O153" s="81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298</v>
      </c>
      <c r="AT153" s="216" t="s">
        <v>140</v>
      </c>
      <c r="AU153" s="216" t="s">
        <v>82</v>
      </c>
      <c r="AY153" s="14" t="s">
        <v>122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80</v>
      </c>
      <c r="BK153" s="217">
        <f>ROUND(I153*H153,2)</f>
        <v>0</v>
      </c>
      <c r="BL153" s="14" t="s">
        <v>298</v>
      </c>
      <c r="BM153" s="216" t="s">
        <v>333</v>
      </c>
    </row>
    <row r="154" s="2" customFormat="1">
      <c r="A154" s="35"/>
      <c r="B154" s="36"/>
      <c r="C154" s="37"/>
      <c r="D154" s="228" t="s">
        <v>234</v>
      </c>
      <c r="E154" s="37"/>
      <c r="F154" s="229" t="s">
        <v>334</v>
      </c>
      <c r="G154" s="37"/>
      <c r="H154" s="37"/>
      <c r="I154" s="230"/>
      <c r="J154" s="37"/>
      <c r="K154" s="37"/>
      <c r="L154" s="41"/>
      <c r="M154" s="231"/>
      <c r="N154" s="232"/>
      <c r="O154" s="81"/>
      <c r="P154" s="81"/>
      <c r="Q154" s="81"/>
      <c r="R154" s="81"/>
      <c r="S154" s="81"/>
      <c r="T154" s="82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234</v>
      </c>
      <c r="AU154" s="14" t="s">
        <v>82</v>
      </c>
    </row>
    <row r="155" s="2" customFormat="1">
      <c r="A155" s="35"/>
      <c r="B155" s="36"/>
      <c r="C155" s="205" t="s">
        <v>335</v>
      </c>
      <c r="D155" s="205" t="s">
        <v>125</v>
      </c>
      <c r="E155" s="206" t="s">
        <v>336</v>
      </c>
      <c r="F155" s="207" t="s">
        <v>337</v>
      </c>
      <c r="G155" s="208" t="s">
        <v>171</v>
      </c>
      <c r="H155" s="209">
        <v>1</v>
      </c>
      <c r="I155" s="210"/>
      <c r="J155" s="211">
        <f>ROUND(I155*H155,2)</f>
        <v>0</v>
      </c>
      <c r="K155" s="207" t="s">
        <v>19</v>
      </c>
      <c r="L155" s="41"/>
      <c r="M155" s="212" t="s">
        <v>19</v>
      </c>
      <c r="N155" s="213" t="s">
        <v>45</v>
      </c>
      <c r="O155" s="81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285</v>
      </c>
      <c r="AT155" s="216" t="s">
        <v>125</v>
      </c>
      <c r="AU155" s="216" t="s">
        <v>82</v>
      </c>
      <c r="AY155" s="14" t="s">
        <v>122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80</v>
      </c>
      <c r="BK155" s="217">
        <f>ROUND(I155*H155,2)</f>
        <v>0</v>
      </c>
      <c r="BL155" s="14" t="s">
        <v>285</v>
      </c>
      <c r="BM155" s="216" t="s">
        <v>338</v>
      </c>
    </row>
    <row r="156" s="2" customFormat="1">
      <c r="A156" s="35"/>
      <c r="B156" s="36"/>
      <c r="C156" s="205" t="s">
        <v>339</v>
      </c>
      <c r="D156" s="205" t="s">
        <v>125</v>
      </c>
      <c r="E156" s="206" t="s">
        <v>340</v>
      </c>
      <c r="F156" s="207" t="s">
        <v>341</v>
      </c>
      <c r="G156" s="208" t="s">
        <v>171</v>
      </c>
      <c r="H156" s="209">
        <v>1</v>
      </c>
      <c r="I156" s="210"/>
      <c r="J156" s="211">
        <f>ROUND(I156*H156,2)</f>
        <v>0</v>
      </c>
      <c r="K156" s="207" t="s">
        <v>19</v>
      </c>
      <c r="L156" s="41"/>
      <c r="M156" s="212" t="s">
        <v>19</v>
      </c>
      <c r="N156" s="213" t="s">
        <v>45</v>
      </c>
      <c r="O156" s="81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285</v>
      </c>
      <c r="AT156" s="216" t="s">
        <v>125</v>
      </c>
      <c r="AU156" s="216" t="s">
        <v>82</v>
      </c>
      <c r="AY156" s="14" t="s">
        <v>122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80</v>
      </c>
      <c r="BK156" s="217">
        <f>ROUND(I156*H156,2)</f>
        <v>0</v>
      </c>
      <c r="BL156" s="14" t="s">
        <v>285</v>
      </c>
      <c r="BM156" s="216" t="s">
        <v>342</v>
      </c>
    </row>
    <row r="157" s="2" customFormat="1">
      <c r="A157" s="35"/>
      <c r="B157" s="36"/>
      <c r="C157" s="205" t="s">
        <v>343</v>
      </c>
      <c r="D157" s="205" t="s">
        <v>125</v>
      </c>
      <c r="E157" s="206" t="s">
        <v>344</v>
      </c>
      <c r="F157" s="207" t="s">
        <v>345</v>
      </c>
      <c r="G157" s="208" t="s">
        <v>171</v>
      </c>
      <c r="H157" s="209">
        <v>1</v>
      </c>
      <c r="I157" s="210"/>
      <c r="J157" s="211">
        <f>ROUND(I157*H157,2)</f>
        <v>0</v>
      </c>
      <c r="K157" s="207" t="s">
        <v>19</v>
      </c>
      <c r="L157" s="41"/>
      <c r="M157" s="212" t="s">
        <v>19</v>
      </c>
      <c r="N157" s="213" t="s">
        <v>45</v>
      </c>
      <c r="O157" s="81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285</v>
      </c>
      <c r="AT157" s="216" t="s">
        <v>125</v>
      </c>
      <c r="AU157" s="216" t="s">
        <v>82</v>
      </c>
      <c r="AY157" s="14" t="s">
        <v>122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80</v>
      </c>
      <c r="BK157" s="217">
        <f>ROUND(I157*H157,2)</f>
        <v>0</v>
      </c>
      <c r="BL157" s="14" t="s">
        <v>285</v>
      </c>
      <c r="BM157" s="216" t="s">
        <v>346</v>
      </c>
    </row>
    <row r="158" s="2" customFormat="1">
      <c r="A158" s="35"/>
      <c r="B158" s="36"/>
      <c r="C158" s="205" t="s">
        <v>347</v>
      </c>
      <c r="D158" s="205" t="s">
        <v>125</v>
      </c>
      <c r="E158" s="206" t="s">
        <v>348</v>
      </c>
      <c r="F158" s="207" t="s">
        <v>349</v>
      </c>
      <c r="G158" s="208" t="s">
        <v>171</v>
      </c>
      <c r="H158" s="209">
        <v>1</v>
      </c>
      <c r="I158" s="210"/>
      <c r="J158" s="211">
        <f>ROUND(I158*H158,2)</f>
        <v>0</v>
      </c>
      <c r="K158" s="207" t="s">
        <v>19</v>
      </c>
      <c r="L158" s="41"/>
      <c r="M158" s="212" t="s">
        <v>19</v>
      </c>
      <c r="N158" s="213" t="s">
        <v>45</v>
      </c>
      <c r="O158" s="81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285</v>
      </c>
      <c r="AT158" s="216" t="s">
        <v>125</v>
      </c>
      <c r="AU158" s="216" t="s">
        <v>82</v>
      </c>
      <c r="AY158" s="14" t="s">
        <v>122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80</v>
      </c>
      <c r="BK158" s="217">
        <f>ROUND(I158*H158,2)</f>
        <v>0</v>
      </c>
      <c r="BL158" s="14" t="s">
        <v>285</v>
      </c>
      <c r="BM158" s="216" t="s">
        <v>350</v>
      </c>
    </row>
    <row r="159" s="2" customFormat="1">
      <c r="A159" s="35"/>
      <c r="B159" s="36"/>
      <c r="C159" s="205" t="s">
        <v>351</v>
      </c>
      <c r="D159" s="205" t="s">
        <v>125</v>
      </c>
      <c r="E159" s="206" t="s">
        <v>352</v>
      </c>
      <c r="F159" s="207" t="s">
        <v>353</v>
      </c>
      <c r="G159" s="208" t="s">
        <v>232</v>
      </c>
      <c r="H159" s="209">
        <v>1</v>
      </c>
      <c r="I159" s="210"/>
      <c r="J159" s="211">
        <f>ROUND(I159*H159,2)</f>
        <v>0</v>
      </c>
      <c r="K159" s="207" t="s">
        <v>19</v>
      </c>
      <c r="L159" s="41"/>
      <c r="M159" s="212" t="s">
        <v>19</v>
      </c>
      <c r="N159" s="213" t="s">
        <v>45</v>
      </c>
      <c r="O159" s="81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285</v>
      </c>
      <c r="AT159" s="216" t="s">
        <v>125</v>
      </c>
      <c r="AU159" s="216" t="s">
        <v>82</v>
      </c>
      <c r="AY159" s="14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80</v>
      </c>
      <c r="BK159" s="217">
        <f>ROUND(I159*H159,2)</f>
        <v>0</v>
      </c>
      <c r="BL159" s="14" t="s">
        <v>285</v>
      </c>
      <c r="BM159" s="216" t="s">
        <v>354</v>
      </c>
    </row>
    <row r="160" s="2" customFormat="1">
      <c r="A160" s="35"/>
      <c r="B160" s="36"/>
      <c r="C160" s="37"/>
      <c r="D160" s="228" t="s">
        <v>234</v>
      </c>
      <c r="E160" s="37"/>
      <c r="F160" s="229" t="s">
        <v>355</v>
      </c>
      <c r="G160" s="37"/>
      <c r="H160" s="37"/>
      <c r="I160" s="230"/>
      <c r="J160" s="37"/>
      <c r="K160" s="37"/>
      <c r="L160" s="41"/>
      <c r="M160" s="231"/>
      <c r="N160" s="232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234</v>
      </c>
      <c r="AU160" s="14" t="s">
        <v>82</v>
      </c>
    </row>
    <row r="161" s="2" customFormat="1" ht="16.5" customHeight="1">
      <c r="A161" s="35"/>
      <c r="B161" s="36"/>
      <c r="C161" s="205" t="s">
        <v>356</v>
      </c>
      <c r="D161" s="205" t="s">
        <v>125</v>
      </c>
      <c r="E161" s="206" t="s">
        <v>357</v>
      </c>
      <c r="F161" s="207" t="s">
        <v>358</v>
      </c>
      <c r="G161" s="208" t="s">
        <v>171</v>
      </c>
      <c r="H161" s="209">
        <v>1</v>
      </c>
      <c r="I161" s="210"/>
      <c r="J161" s="211">
        <f>ROUND(I161*H161,2)</f>
        <v>0</v>
      </c>
      <c r="K161" s="207" t="s">
        <v>19</v>
      </c>
      <c r="L161" s="41"/>
      <c r="M161" s="212" t="s">
        <v>19</v>
      </c>
      <c r="N161" s="213" t="s">
        <v>45</v>
      </c>
      <c r="O161" s="81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285</v>
      </c>
      <c r="AT161" s="216" t="s">
        <v>125</v>
      </c>
      <c r="AU161" s="216" t="s">
        <v>82</v>
      </c>
      <c r="AY161" s="14" t="s">
        <v>122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80</v>
      </c>
      <c r="BK161" s="217">
        <f>ROUND(I161*H161,2)</f>
        <v>0</v>
      </c>
      <c r="BL161" s="14" t="s">
        <v>285</v>
      </c>
      <c r="BM161" s="216" t="s">
        <v>359</v>
      </c>
    </row>
    <row r="162" s="2" customFormat="1" ht="16.5" customHeight="1">
      <c r="A162" s="35"/>
      <c r="B162" s="36"/>
      <c r="C162" s="205" t="s">
        <v>360</v>
      </c>
      <c r="D162" s="205" t="s">
        <v>125</v>
      </c>
      <c r="E162" s="206" t="s">
        <v>361</v>
      </c>
      <c r="F162" s="207" t="s">
        <v>362</v>
      </c>
      <c r="G162" s="208" t="s">
        <v>171</v>
      </c>
      <c r="H162" s="209">
        <v>1</v>
      </c>
      <c r="I162" s="210"/>
      <c r="J162" s="211">
        <f>ROUND(I162*H162,2)</f>
        <v>0</v>
      </c>
      <c r="K162" s="207" t="s">
        <v>19</v>
      </c>
      <c r="L162" s="41"/>
      <c r="M162" s="212" t="s">
        <v>19</v>
      </c>
      <c r="N162" s="213" t="s">
        <v>45</v>
      </c>
      <c r="O162" s="81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285</v>
      </c>
      <c r="AT162" s="216" t="s">
        <v>125</v>
      </c>
      <c r="AU162" s="216" t="s">
        <v>82</v>
      </c>
      <c r="AY162" s="14" t="s">
        <v>122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80</v>
      </c>
      <c r="BK162" s="217">
        <f>ROUND(I162*H162,2)</f>
        <v>0</v>
      </c>
      <c r="BL162" s="14" t="s">
        <v>285</v>
      </c>
      <c r="BM162" s="216" t="s">
        <v>363</v>
      </c>
    </row>
    <row r="163" s="2" customFormat="1">
      <c r="A163" s="35"/>
      <c r="B163" s="36"/>
      <c r="C163" s="205" t="s">
        <v>364</v>
      </c>
      <c r="D163" s="205" t="s">
        <v>125</v>
      </c>
      <c r="E163" s="206" t="s">
        <v>365</v>
      </c>
      <c r="F163" s="207" t="s">
        <v>366</v>
      </c>
      <c r="G163" s="208" t="s">
        <v>171</v>
      </c>
      <c r="H163" s="209">
        <v>1</v>
      </c>
      <c r="I163" s="210"/>
      <c r="J163" s="211">
        <f>ROUND(I163*H163,2)</f>
        <v>0</v>
      </c>
      <c r="K163" s="207" t="s">
        <v>19</v>
      </c>
      <c r="L163" s="41"/>
      <c r="M163" s="212" t="s">
        <v>19</v>
      </c>
      <c r="N163" s="213" t="s">
        <v>45</v>
      </c>
      <c r="O163" s="81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285</v>
      </c>
      <c r="AT163" s="216" t="s">
        <v>125</v>
      </c>
      <c r="AU163" s="216" t="s">
        <v>82</v>
      </c>
      <c r="AY163" s="14" t="s">
        <v>122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80</v>
      </c>
      <c r="BK163" s="217">
        <f>ROUND(I163*H163,2)</f>
        <v>0</v>
      </c>
      <c r="BL163" s="14" t="s">
        <v>285</v>
      </c>
      <c r="BM163" s="216" t="s">
        <v>367</v>
      </c>
    </row>
    <row r="164" s="2" customFormat="1">
      <c r="A164" s="35"/>
      <c r="B164" s="36"/>
      <c r="C164" s="205" t="s">
        <v>368</v>
      </c>
      <c r="D164" s="205" t="s">
        <v>125</v>
      </c>
      <c r="E164" s="206" t="s">
        <v>369</v>
      </c>
      <c r="F164" s="207" t="s">
        <v>370</v>
      </c>
      <c r="G164" s="208" t="s">
        <v>171</v>
      </c>
      <c r="H164" s="209">
        <v>1</v>
      </c>
      <c r="I164" s="210"/>
      <c r="J164" s="211">
        <f>ROUND(I164*H164,2)</f>
        <v>0</v>
      </c>
      <c r="K164" s="207" t="s">
        <v>19</v>
      </c>
      <c r="L164" s="41"/>
      <c r="M164" s="212" t="s">
        <v>19</v>
      </c>
      <c r="N164" s="213" t="s">
        <v>45</v>
      </c>
      <c r="O164" s="81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285</v>
      </c>
      <c r="AT164" s="216" t="s">
        <v>125</v>
      </c>
      <c r="AU164" s="216" t="s">
        <v>82</v>
      </c>
      <c r="AY164" s="14" t="s">
        <v>122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80</v>
      </c>
      <c r="BK164" s="217">
        <f>ROUND(I164*H164,2)</f>
        <v>0</v>
      </c>
      <c r="BL164" s="14" t="s">
        <v>285</v>
      </c>
      <c r="BM164" s="216" t="s">
        <v>371</v>
      </c>
    </row>
    <row r="165" s="2" customFormat="1">
      <c r="A165" s="35"/>
      <c r="B165" s="36"/>
      <c r="C165" s="205" t="s">
        <v>372</v>
      </c>
      <c r="D165" s="205" t="s">
        <v>125</v>
      </c>
      <c r="E165" s="206" t="s">
        <v>373</v>
      </c>
      <c r="F165" s="207" t="s">
        <v>374</v>
      </c>
      <c r="G165" s="208" t="s">
        <v>171</v>
      </c>
      <c r="H165" s="209">
        <v>1</v>
      </c>
      <c r="I165" s="210"/>
      <c r="J165" s="211">
        <f>ROUND(I165*H165,2)</f>
        <v>0</v>
      </c>
      <c r="K165" s="207" t="s">
        <v>19</v>
      </c>
      <c r="L165" s="41"/>
      <c r="M165" s="212" t="s">
        <v>19</v>
      </c>
      <c r="N165" s="213" t="s">
        <v>45</v>
      </c>
      <c r="O165" s="81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285</v>
      </c>
      <c r="AT165" s="216" t="s">
        <v>125</v>
      </c>
      <c r="AU165" s="216" t="s">
        <v>82</v>
      </c>
      <c r="AY165" s="14" t="s">
        <v>122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80</v>
      </c>
      <c r="BK165" s="217">
        <f>ROUND(I165*H165,2)</f>
        <v>0</v>
      </c>
      <c r="BL165" s="14" t="s">
        <v>285</v>
      </c>
      <c r="BM165" s="216" t="s">
        <v>375</v>
      </c>
    </row>
    <row r="166" s="2" customFormat="1" ht="66.75" customHeight="1">
      <c r="A166" s="35"/>
      <c r="B166" s="36"/>
      <c r="C166" s="205" t="s">
        <v>376</v>
      </c>
      <c r="D166" s="205" t="s">
        <v>125</v>
      </c>
      <c r="E166" s="206" t="s">
        <v>377</v>
      </c>
      <c r="F166" s="207" t="s">
        <v>378</v>
      </c>
      <c r="G166" s="208" t="s">
        <v>171</v>
      </c>
      <c r="H166" s="209">
        <v>1</v>
      </c>
      <c r="I166" s="210"/>
      <c r="J166" s="211">
        <f>ROUND(I166*H166,2)</f>
        <v>0</v>
      </c>
      <c r="K166" s="207" t="s">
        <v>19</v>
      </c>
      <c r="L166" s="41"/>
      <c r="M166" s="212" t="s">
        <v>19</v>
      </c>
      <c r="N166" s="213" t="s">
        <v>45</v>
      </c>
      <c r="O166" s="81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285</v>
      </c>
      <c r="AT166" s="216" t="s">
        <v>125</v>
      </c>
      <c r="AU166" s="216" t="s">
        <v>82</v>
      </c>
      <c r="AY166" s="14" t="s">
        <v>122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80</v>
      </c>
      <c r="BK166" s="217">
        <f>ROUND(I166*H166,2)</f>
        <v>0</v>
      </c>
      <c r="BL166" s="14" t="s">
        <v>285</v>
      </c>
      <c r="BM166" s="216" t="s">
        <v>379</v>
      </c>
    </row>
    <row r="167" s="2" customFormat="1" ht="16.5" customHeight="1">
      <c r="A167" s="35"/>
      <c r="B167" s="36"/>
      <c r="C167" s="205" t="s">
        <v>380</v>
      </c>
      <c r="D167" s="205" t="s">
        <v>125</v>
      </c>
      <c r="E167" s="206" t="s">
        <v>381</v>
      </c>
      <c r="F167" s="207" t="s">
        <v>382</v>
      </c>
      <c r="G167" s="208" t="s">
        <v>171</v>
      </c>
      <c r="H167" s="209">
        <v>1</v>
      </c>
      <c r="I167" s="210"/>
      <c r="J167" s="211">
        <f>ROUND(I167*H167,2)</f>
        <v>0</v>
      </c>
      <c r="K167" s="207" t="s">
        <v>19</v>
      </c>
      <c r="L167" s="41"/>
      <c r="M167" s="212" t="s">
        <v>19</v>
      </c>
      <c r="N167" s="213" t="s">
        <v>45</v>
      </c>
      <c r="O167" s="81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285</v>
      </c>
      <c r="AT167" s="216" t="s">
        <v>125</v>
      </c>
      <c r="AU167" s="216" t="s">
        <v>82</v>
      </c>
      <c r="AY167" s="14" t="s">
        <v>122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80</v>
      </c>
      <c r="BK167" s="217">
        <f>ROUND(I167*H167,2)</f>
        <v>0</v>
      </c>
      <c r="BL167" s="14" t="s">
        <v>285</v>
      </c>
      <c r="BM167" s="216" t="s">
        <v>383</v>
      </c>
    </row>
    <row r="168" s="2" customFormat="1" ht="16.5" customHeight="1">
      <c r="A168" s="35"/>
      <c r="B168" s="36"/>
      <c r="C168" s="205" t="s">
        <v>384</v>
      </c>
      <c r="D168" s="205" t="s">
        <v>125</v>
      </c>
      <c r="E168" s="206" t="s">
        <v>385</v>
      </c>
      <c r="F168" s="207" t="s">
        <v>386</v>
      </c>
      <c r="G168" s="208" t="s">
        <v>171</v>
      </c>
      <c r="H168" s="209">
        <v>1</v>
      </c>
      <c r="I168" s="210"/>
      <c r="J168" s="211">
        <f>ROUND(I168*H168,2)</f>
        <v>0</v>
      </c>
      <c r="K168" s="207" t="s">
        <v>19</v>
      </c>
      <c r="L168" s="41"/>
      <c r="M168" s="212" t="s">
        <v>19</v>
      </c>
      <c r="N168" s="213" t="s">
        <v>45</v>
      </c>
      <c r="O168" s="81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285</v>
      </c>
      <c r="AT168" s="216" t="s">
        <v>125</v>
      </c>
      <c r="AU168" s="216" t="s">
        <v>82</v>
      </c>
      <c r="AY168" s="14" t="s">
        <v>122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80</v>
      </c>
      <c r="BK168" s="217">
        <f>ROUND(I168*H168,2)</f>
        <v>0</v>
      </c>
      <c r="BL168" s="14" t="s">
        <v>285</v>
      </c>
      <c r="BM168" s="216" t="s">
        <v>387</v>
      </c>
    </row>
    <row r="169" s="2" customFormat="1" ht="21.75" customHeight="1">
      <c r="A169" s="35"/>
      <c r="B169" s="36"/>
      <c r="C169" s="205" t="s">
        <v>388</v>
      </c>
      <c r="D169" s="205" t="s">
        <v>125</v>
      </c>
      <c r="E169" s="206" t="s">
        <v>389</v>
      </c>
      <c r="F169" s="207" t="s">
        <v>390</v>
      </c>
      <c r="G169" s="208" t="s">
        <v>232</v>
      </c>
      <c r="H169" s="209">
        <v>1</v>
      </c>
      <c r="I169" s="210"/>
      <c r="J169" s="211">
        <f>ROUND(I169*H169,2)</f>
        <v>0</v>
      </c>
      <c r="K169" s="207" t="s">
        <v>19</v>
      </c>
      <c r="L169" s="41"/>
      <c r="M169" s="212" t="s">
        <v>19</v>
      </c>
      <c r="N169" s="213" t="s">
        <v>45</v>
      </c>
      <c r="O169" s="81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285</v>
      </c>
      <c r="AT169" s="216" t="s">
        <v>125</v>
      </c>
      <c r="AU169" s="216" t="s">
        <v>82</v>
      </c>
      <c r="AY169" s="14" t="s">
        <v>122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80</v>
      </c>
      <c r="BK169" s="217">
        <f>ROUND(I169*H169,2)</f>
        <v>0</v>
      </c>
      <c r="BL169" s="14" t="s">
        <v>285</v>
      </c>
      <c r="BM169" s="216" t="s">
        <v>391</v>
      </c>
    </row>
    <row r="170" s="2" customFormat="1">
      <c r="A170" s="35"/>
      <c r="B170" s="36"/>
      <c r="C170" s="205" t="s">
        <v>392</v>
      </c>
      <c r="D170" s="205" t="s">
        <v>125</v>
      </c>
      <c r="E170" s="206" t="s">
        <v>393</v>
      </c>
      <c r="F170" s="207" t="s">
        <v>394</v>
      </c>
      <c r="G170" s="208" t="s">
        <v>152</v>
      </c>
      <c r="H170" s="209">
        <v>6</v>
      </c>
      <c r="I170" s="210"/>
      <c r="J170" s="211">
        <f>ROUND(I170*H170,2)</f>
        <v>0</v>
      </c>
      <c r="K170" s="207" t="s">
        <v>129</v>
      </c>
      <c r="L170" s="41"/>
      <c r="M170" s="212" t="s">
        <v>19</v>
      </c>
      <c r="N170" s="213" t="s">
        <v>45</v>
      </c>
      <c r="O170" s="81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130</v>
      </c>
      <c r="AT170" s="216" t="s">
        <v>125</v>
      </c>
      <c r="AU170" s="216" t="s">
        <v>82</v>
      </c>
      <c r="AY170" s="14" t="s">
        <v>122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80</v>
      </c>
      <c r="BK170" s="217">
        <f>ROUND(I170*H170,2)</f>
        <v>0</v>
      </c>
      <c r="BL170" s="14" t="s">
        <v>130</v>
      </c>
      <c r="BM170" s="216" t="s">
        <v>395</v>
      </c>
    </row>
    <row r="171" s="12" customFormat="1" ht="22.8" customHeight="1">
      <c r="A171" s="12"/>
      <c r="B171" s="189"/>
      <c r="C171" s="190"/>
      <c r="D171" s="191" t="s">
        <v>73</v>
      </c>
      <c r="E171" s="203" t="s">
        <v>396</v>
      </c>
      <c r="F171" s="203" t="s">
        <v>397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SUM(P172:P187)</f>
        <v>0</v>
      </c>
      <c r="Q171" s="197"/>
      <c r="R171" s="198">
        <f>SUM(R172:R187)</f>
        <v>0.093369999999999981</v>
      </c>
      <c r="S171" s="197"/>
      <c r="T171" s="199">
        <f>SUM(T172:T187)</f>
        <v>0.112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82</v>
      </c>
      <c r="AT171" s="201" t="s">
        <v>73</v>
      </c>
      <c r="AU171" s="201" t="s">
        <v>80</v>
      </c>
      <c r="AY171" s="200" t="s">
        <v>122</v>
      </c>
      <c r="BK171" s="202">
        <f>SUM(BK172:BK187)</f>
        <v>0</v>
      </c>
    </row>
    <row r="172" s="2" customFormat="1">
      <c r="A172" s="35"/>
      <c r="B172" s="36"/>
      <c r="C172" s="205" t="s">
        <v>285</v>
      </c>
      <c r="D172" s="205" t="s">
        <v>125</v>
      </c>
      <c r="E172" s="206" t="s">
        <v>398</v>
      </c>
      <c r="F172" s="207" t="s">
        <v>399</v>
      </c>
      <c r="G172" s="208" t="s">
        <v>171</v>
      </c>
      <c r="H172" s="209">
        <v>2</v>
      </c>
      <c r="I172" s="210"/>
      <c r="J172" s="211">
        <f>ROUND(I172*H172,2)</f>
        <v>0</v>
      </c>
      <c r="K172" s="207" t="s">
        <v>129</v>
      </c>
      <c r="L172" s="41"/>
      <c r="M172" s="212" t="s">
        <v>19</v>
      </c>
      <c r="N172" s="213" t="s">
        <v>45</v>
      </c>
      <c r="O172" s="81"/>
      <c r="P172" s="214">
        <f>O172*H172</f>
        <v>0</v>
      </c>
      <c r="Q172" s="214">
        <v>0.027650000000000001</v>
      </c>
      <c r="R172" s="214">
        <f>Q172*H172</f>
        <v>0.055300000000000002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130</v>
      </c>
      <c r="AT172" s="216" t="s">
        <v>125</v>
      </c>
      <c r="AU172" s="216" t="s">
        <v>82</v>
      </c>
      <c r="AY172" s="14" t="s">
        <v>122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80</v>
      </c>
      <c r="BK172" s="217">
        <f>ROUND(I172*H172,2)</f>
        <v>0</v>
      </c>
      <c r="BL172" s="14" t="s">
        <v>130</v>
      </c>
      <c r="BM172" s="216" t="s">
        <v>400</v>
      </c>
    </row>
    <row r="173" s="2" customFormat="1">
      <c r="A173" s="35"/>
      <c r="B173" s="36"/>
      <c r="C173" s="205" t="s">
        <v>401</v>
      </c>
      <c r="D173" s="205" t="s">
        <v>125</v>
      </c>
      <c r="E173" s="206" t="s">
        <v>402</v>
      </c>
      <c r="F173" s="207" t="s">
        <v>403</v>
      </c>
      <c r="G173" s="208" t="s">
        <v>171</v>
      </c>
      <c r="H173" s="209">
        <v>4</v>
      </c>
      <c r="I173" s="210"/>
      <c r="J173" s="211">
        <f>ROUND(I173*H173,2)</f>
        <v>0</v>
      </c>
      <c r="K173" s="207" t="s">
        <v>129</v>
      </c>
      <c r="L173" s="41"/>
      <c r="M173" s="212" t="s">
        <v>19</v>
      </c>
      <c r="N173" s="213" t="s">
        <v>45</v>
      </c>
      <c r="O173" s="81"/>
      <c r="P173" s="214">
        <f>O173*H173</f>
        <v>0</v>
      </c>
      <c r="Q173" s="214">
        <v>0.00059000000000000003</v>
      </c>
      <c r="R173" s="214">
        <f>Q173*H173</f>
        <v>0.0023600000000000001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130</v>
      </c>
      <c r="AT173" s="216" t="s">
        <v>125</v>
      </c>
      <c r="AU173" s="216" t="s">
        <v>82</v>
      </c>
      <c r="AY173" s="14" t="s">
        <v>122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80</v>
      </c>
      <c r="BK173" s="217">
        <f>ROUND(I173*H173,2)</f>
        <v>0</v>
      </c>
      <c r="BL173" s="14" t="s">
        <v>130</v>
      </c>
      <c r="BM173" s="216" t="s">
        <v>404</v>
      </c>
    </row>
    <row r="174" s="2" customFormat="1">
      <c r="A174" s="35"/>
      <c r="B174" s="36"/>
      <c r="C174" s="205" t="s">
        <v>405</v>
      </c>
      <c r="D174" s="205" t="s">
        <v>125</v>
      </c>
      <c r="E174" s="206" t="s">
        <v>406</v>
      </c>
      <c r="F174" s="207" t="s">
        <v>407</v>
      </c>
      <c r="G174" s="208" t="s">
        <v>171</v>
      </c>
      <c r="H174" s="209">
        <v>2</v>
      </c>
      <c r="I174" s="210"/>
      <c r="J174" s="211">
        <f>ROUND(I174*H174,2)</f>
        <v>0</v>
      </c>
      <c r="K174" s="207" t="s">
        <v>129</v>
      </c>
      <c r="L174" s="41"/>
      <c r="M174" s="212" t="s">
        <v>19</v>
      </c>
      <c r="N174" s="213" t="s">
        <v>45</v>
      </c>
      <c r="O174" s="81"/>
      <c r="P174" s="214">
        <f>O174*H174</f>
        <v>0</v>
      </c>
      <c r="Q174" s="214">
        <v>0.0016999999999999999</v>
      </c>
      <c r="R174" s="214">
        <f>Q174*H174</f>
        <v>0.0033999999999999998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130</v>
      </c>
      <c r="AT174" s="216" t="s">
        <v>125</v>
      </c>
      <c r="AU174" s="216" t="s">
        <v>82</v>
      </c>
      <c r="AY174" s="14" t="s">
        <v>122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80</v>
      </c>
      <c r="BK174" s="217">
        <f>ROUND(I174*H174,2)</f>
        <v>0</v>
      </c>
      <c r="BL174" s="14" t="s">
        <v>130</v>
      </c>
      <c r="BM174" s="216" t="s">
        <v>408</v>
      </c>
    </row>
    <row r="175" s="2" customFormat="1" ht="16.5" customHeight="1">
      <c r="A175" s="35"/>
      <c r="B175" s="36"/>
      <c r="C175" s="205" t="s">
        <v>409</v>
      </c>
      <c r="D175" s="205" t="s">
        <v>125</v>
      </c>
      <c r="E175" s="206" t="s">
        <v>410</v>
      </c>
      <c r="F175" s="207" t="s">
        <v>411</v>
      </c>
      <c r="G175" s="208" t="s">
        <v>232</v>
      </c>
      <c r="H175" s="209">
        <v>8</v>
      </c>
      <c r="I175" s="210"/>
      <c r="J175" s="211">
        <f>ROUND(I175*H175,2)</f>
        <v>0</v>
      </c>
      <c r="K175" s="207" t="s">
        <v>129</v>
      </c>
      <c r="L175" s="41"/>
      <c r="M175" s="212" t="s">
        <v>19</v>
      </c>
      <c r="N175" s="213" t="s">
        <v>45</v>
      </c>
      <c r="O175" s="81"/>
      <c r="P175" s="214">
        <f>O175*H175</f>
        <v>0</v>
      </c>
      <c r="Q175" s="214">
        <v>0.0011199999999999999</v>
      </c>
      <c r="R175" s="214">
        <f>Q175*H175</f>
        <v>0.0089599999999999992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130</v>
      </c>
      <c r="AT175" s="216" t="s">
        <v>125</v>
      </c>
      <c r="AU175" s="216" t="s">
        <v>82</v>
      </c>
      <c r="AY175" s="14" t="s">
        <v>122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80</v>
      </c>
      <c r="BK175" s="217">
        <f>ROUND(I175*H175,2)</f>
        <v>0</v>
      </c>
      <c r="BL175" s="14" t="s">
        <v>130</v>
      </c>
      <c r="BM175" s="216" t="s">
        <v>412</v>
      </c>
    </row>
    <row r="176" s="2" customFormat="1">
      <c r="A176" s="35"/>
      <c r="B176" s="36"/>
      <c r="C176" s="205" t="s">
        <v>413</v>
      </c>
      <c r="D176" s="205" t="s">
        <v>125</v>
      </c>
      <c r="E176" s="206" t="s">
        <v>414</v>
      </c>
      <c r="F176" s="207" t="s">
        <v>415</v>
      </c>
      <c r="G176" s="208" t="s">
        <v>232</v>
      </c>
      <c r="H176" s="209">
        <v>2</v>
      </c>
      <c r="I176" s="210"/>
      <c r="J176" s="211">
        <f>ROUND(I176*H176,2)</f>
        <v>0</v>
      </c>
      <c r="K176" s="207" t="s">
        <v>129</v>
      </c>
      <c r="L176" s="41"/>
      <c r="M176" s="212" t="s">
        <v>19</v>
      </c>
      <c r="N176" s="213" t="s">
        <v>45</v>
      </c>
      <c r="O176" s="81"/>
      <c r="P176" s="214">
        <f>O176*H176</f>
        <v>0</v>
      </c>
      <c r="Q176" s="214">
        <v>0.01087</v>
      </c>
      <c r="R176" s="214">
        <f>Q176*H176</f>
        <v>0.021739999999999999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130</v>
      </c>
      <c r="AT176" s="216" t="s">
        <v>125</v>
      </c>
      <c r="AU176" s="216" t="s">
        <v>82</v>
      </c>
      <c r="AY176" s="14" t="s">
        <v>122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80</v>
      </c>
      <c r="BK176" s="217">
        <f>ROUND(I176*H176,2)</f>
        <v>0</v>
      </c>
      <c r="BL176" s="14" t="s">
        <v>130</v>
      </c>
      <c r="BM176" s="216" t="s">
        <v>416</v>
      </c>
    </row>
    <row r="177" s="2" customFormat="1" ht="33" customHeight="1">
      <c r="A177" s="35"/>
      <c r="B177" s="36"/>
      <c r="C177" s="205" t="s">
        <v>417</v>
      </c>
      <c r="D177" s="205" t="s">
        <v>125</v>
      </c>
      <c r="E177" s="206" t="s">
        <v>418</v>
      </c>
      <c r="F177" s="207" t="s">
        <v>419</v>
      </c>
      <c r="G177" s="208" t="s">
        <v>171</v>
      </c>
      <c r="H177" s="209">
        <v>2</v>
      </c>
      <c r="I177" s="210"/>
      <c r="J177" s="211">
        <f>ROUND(I177*H177,2)</f>
        <v>0</v>
      </c>
      <c r="K177" s="207" t="s">
        <v>129</v>
      </c>
      <c r="L177" s="41"/>
      <c r="M177" s="212" t="s">
        <v>19</v>
      </c>
      <c r="N177" s="213" t="s">
        <v>45</v>
      </c>
      <c r="O177" s="81"/>
      <c r="P177" s="214">
        <f>O177*H177</f>
        <v>0</v>
      </c>
      <c r="Q177" s="214">
        <v>0.00076000000000000004</v>
      </c>
      <c r="R177" s="214">
        <f>Q177*H177</f>
        <v>0.0015200000000000001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130</v>
      </c>
      <c r="AT177" s="216" t="s">
        <v>125</v>
      </c>
      <c r="AU177" s="216" t="s">
        <v>82</v>
      </c>
      <c r="AY177" s="14" t="s">
        <v>122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80</v>
      </c>
      <c r="BK177" s="217">
        <f>ROUND(I177*H177,2)</f>
        <v>0</v>
      </c>
      <c r="BL177" s="14" t="s">
        <v>130</v>
      </c>
      <c r="BM177" s="216" t="s">
        <v>420</v>
      </c>
    </row>
    <row r="178" s="2" customFormat="1">
      <c r="A178" s="35"/>
      <c r="B178" s="36"/>
      <c r="C178" s="205" t="s">
        <v>421</v>
      </c>
      <c r="D178" s="205" t="s">
        <v>125</v>
      </c>
      <c r="E178" s="206" t="s">
        <v>422</v>
      </c>
      <c r="F178" s="207" t="s">
        <v>423</v>
      </c>
      <c r="G178" s="208" t="s">
        <v>232</v>
      </c>
      <c r="H178" s="209">
        <v>1</v>
      </c>
      <c r="I178" s="210"/>
      <c r="J178" s="211">
        <f>ROUND(I178*H178,2)</f>
        <v>0</v>
      </c>
      <c r="K178" s="207" t="s">
        <v>19</v>
      </c>
      <c r="L178" s="41"/>
      <c r="M178" s="212" t="s">
        <v>19</v>
      </c>
      <c r="N178" s="213" t="s">
        <v>45</v>
      </c>
      <c r="O178" s="81"/>
      <c r="P178" s="214">
        <f>O178*H178</f>
        <v>0</v>
      </c>
      <c r="Q178" s="214">
        <v>1.0000000000000001E-05</v>
      </c>
      <c r="R178" s="214">
        <f>Q178*H178</f>
        <v>1.0000000000000001E-05</v>
      </c>
      <c r="S178" s="214">
        <v>0.028000000000000001</v>
      </c>
      <c r="T178" s="215">
        <f>S178*H178</f>
        <v>0.028000000000000001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130</v>
      </c>
      <c r="AT178" s="216" t="s">
        <v>125</v>
      </c>
      <c r="AU178" s="216" t="s">
        <v>82</v>
      </c>
      <c r="AY178" s="14" t="s">
        <v>122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80</v>
      </c>
      <c r="BK178" s="217">
        <f>ROUND(I178*H178,2)</f>
        <v>0</v>
      </c>
      <c r="BL178" s="14" t="s">
        <v>130</v>
      </c>
      <c r="BM178" s="216" t="s">
        <v>424</v>
      </c>
    </row>
    <row r="179" s="2" customFormat="1">
      <c r="A179" s="35"/>
      <c r="B179" s="36"/>
      <c r="C179" s="205" t="s">
        <v>425</v>
      </c>
      <c r="D179" s="205" t="s">
        <v>125</v>
      </c>
      <c r="E179" s="206" t="s">
        <v>426</v>
      </c>
      <c r="F179" s="207" t="s">
        <v>427</v>
      </c>
      <c r="G179" s="208" t="s">
        <v>232</v>
      </c>
      <c r="H179" s="209">
        <v>1</v>
      </c>
      <c r="I179" s="210"/>
      <c r="J179" s="211">
        <f>ROUND(I179*H179,2)</f>
        <v>0</v>
      </c>
      <c r="K179" s="207" t="s">
        <v>19</v>
      </c>
      <c r="L179" s="41"/>
      <c r="M179" s="212" t="s">
        <v>19</v>
      </c>
      <c r="N179" s="213" t="s">
        <v>45</v>
      </c>
      <c r="O179" s="81"/>
      <c r="P179" s="214">
        <f>O179*H179</f>
        <v>0</v>
      </c>
      <c r="Q179" s="214">
        <v>1.0000000000000001E-05</v>
      </c>
      <c r="R179" s="214">
        <f>Q179*H179</f>
        <v>1.0000000000000001E-05</v>
      </c>
      <c r="S179" s="214">
        <v>0.028000000000000001</v>
      </c>
      <c r="T179" s="215">
        <f>S179*H179</f>
        <v>0.028000000000000001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130</v>
      </c>
      <c r="AT179" s="216" t="s">
        <v>125</v>
      </c>
      <c r="AU179" s="216" t="s">
        <v>82</v>
      </c>
      <c r="AY179" s="14" t="s">
        <v>122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80</v>
      </c>
      <c r="BK179" s="217">
        <f>ROUND(I179*H179,2)</f>
        <v>0</v>
      </c>
      <c r="BL179" s="14" t="s">
        <v>130</v>
      </c>
      <c r="BM179" s="216" t="s">
        <v>428</v>
      </c>
    </row>
    <row r="180" s="2" customFormat="1" ht="66.75" customHeight="1">
      <c r="A180" s="35"/>
      <c r="B180" s="36"/>
      <c r="C180" s="218" t="s">
        <v>429</v>
      </c>
      <c r="D180" s="218" t="s">
        <v>140</v>
      </c>
      <c r="E180" s="219" t="s">
        <v>430</v>
      </c>
      <c r="F180" s="220" t="s">
        <v>431</v>
      </c>
      <c r="G180" s="221" t="s">
        <v>171</v>
      </c>
      <c r="H180" s="222">
        <v>1</v>
      </c>
      <c r="I180" s="223"/>
      <c r="J180" s="224">
        <f>ROUND(I180*H180,2)</f>
        <v>0</v>
      </c>
      <c r="K180" s="220" t="s">
        <v>19</v>
      </c>
      <c r="L180" s="225"/>
      <c r="M180" s="226" t="s">
        <v>19</v>
      </c>
      <c r="N180" s="227" t="s">
        <v>45</v>
      </c>
      <c r="O180" s="81"/>
      <c r="P180" s="214">
        <f>O180*H180</f>
        <v>0</v>
      </c>
      <c r="Q180" s="214">
        <v>1.0000000000000001E-05</v>
      </c>
      <c r="R180" s="214">
        <f>Q180*H180</f>
        <v>1.0000000000000001E-05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143</v>
      </c>
      <c r="AT180" s="216" t="s">
        <v>140</v>
      </c>
      <c r="AU180" s="216" t="s">
        <v>82</v>
      </c>
      <c r="AY180" s="14" t="s">
        <v>122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80</v>
      </c>
      <c r="BK180" s="217">
        <f>ROUND(I180*H180,2)</f>
        <v>0</v>
      </c>
      <c r="BL180" s="14" t="s">
        <v>130</v>
      </c>
      <c r="BM180" s="216" t="s">
        <v>432</v>
      </c>
    </row>
    <row r="181" s="2" customFormat="1" ht="16.5" customHeight="1">
      <c r="A181" s="35"/>
      <c r="B181" s="36"/>
      <c r="C181" s="205" t="s">
        <v>433</v>
      </c>
      <c r="D181" s="205" t="s">
        <v>125</v>
      </c>
      <c r="E181" s="206" t="s">
        <v>434</v>
      </c>
      <c r="F181" s="207" t="s">
        <v>435</v>
      </c>
      <c r="G181" s="208" t="s">
        <v>171</v>
      </c>
      <c r="H181" s="209">
        <v>1</v>
      </c>
      <c r="I181" s="210"/>
      <c r="J181" s="211">
        <f>ROUND(I181*H181,2)</f>
        <v>0</v>
      </c>
      <c r="K181" s="207" t="s">
        <v>19</v>
      </c>
      <c r="L181" s="41"/>
      <c r="M181" s="212" t="s">
        <v>19</v>
      </c>
      <c r="N181" s="213" t="s">
        <v>45</v>
      </c>
      <c r="O181" s="81"/>
      <c r="P181" s="214">
        <f>O181*H181</f>
        <v>0</v>
      </c>
      <c r="Q181" s="214">
        <v>1.0000000000000001E-05</v>
      </c>
      <c r="R181" s="214">
        <f>Q181*H181</f>
        <v>1.0000000000000001E-05</v>
      </c>
      <c r="S181" s="214">
        <v>0.028000000000000001</v>
      </c>
      <c r="T181" s="215">
        <f>S181*H181</f>
        <v>0.028000000000000001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130</v>
      </c>
      <c r="AT181" s="216" t="s">
        <v>125</v>
      </c>
      <c r="AU181" s="216" t="s">
        <v>82</v>
      </c>
      <c r="AY181" s="14" t="s">
        <v>122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80</v>
      </c>
      <c r="BK181" s="217">
        <f>ROUND(I181*H181,2)</f>
        <v>0</v>
      </c>
      <c r="BL181" s="14" t="s">
        <v>130</v>
      </c>
      <c r="BM181" s="216" t="s">
        <v>436</v>
      </c>
    </row>
    <row r="182" s="2" customFormat="1" ht="21.75" customHeight="1">
      <c r="A182" s="35"/>
      <c r="B182" s="36"/>
      <c r="C182" s="205" t="s">
        <v>437</v>
      </c>
      <c r="D182" s="205" t="s">
        <v>125</v>
      </c>
      <c r="E182" s="206" t="s">
        <v>438</v>
      </c>
      <c r="F182" s="207" t="s">
        <v>439</v>
      </c>
      <c r="G182" s="208" t="s">
        <v>171</v>
      </c>
      <c r="H182" s="209">
        <v>1</v>
      </c>
      <c r="I182" s="210"/>
      <c r="J182" s="211">
        <f>ROUND(I182*H182,2)</f>
        <v>0</v>
      </c>
      <c r="K182" s="207" t="s">
        <v>19</v>
      </c>
      <c r="L182" s="41"/>
      <c r="M182" s="212" t="s">
        <v>19</v>
      </c>
      <c r="N182" s="213" t="s">
        <v>45</v>
      </c>
      <c r="O182" s="81"/>
      <c r="P182" s="214">
        <f>O182*H182</f>
        <v>0</v>
      </c>
      <c r="Q182" s="214">
        <v>1.0000000000000001E-05</v>
      </c>
      <c r="R182" s="214">
        <f>Q182*H182</f>
        <v>1.0000000000000001E-05</v>
      </c>
      <c r="S182" s="214">
        <v>0.028000000000000001</v>
      </c>
      <c r="T182" s="215">
        <f>S182*H182</f>
        <v>0.028000000000000001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130</v>
      </c>
      <c r="AT182" s="216" t="s">
        <v>125</v>
      </c>
      <c r="AU182" s="216" t="s">
        <v>82</v>
      </c>
      <c r="AY182" s="14" t="s">
        <v>122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80</v>
      </c>
      <c r="BK182" s="217">
        <f>ROUND(I182*H182,2)</f>
        <v>0</v>
      </c>
      <c r="BL182" s="14" t="s">
        <v>130</v>
      </c>
      <c r="BM182" s="216" t="s">
        <v>440</v>
      </c>
    </row>
    <row r="183" s="2" customFormat="1" ht="44.25" customHeight="1">
      <c r="A183" s="35"/>
      <c r="B183" s="36"/>
      <c r="C183" s="218" t="s">
        <v>441</v>
      </c>
      <c r="D183" s="218" t="s">
        <v>140</v>
      </c>
      <c r="E183" s="219" t="s">
        <v>442</v>
      </c>
      <c r="F183" s="220" t="s">
        <v>443</v>
      </c>
      <c r="G183" s="221" t="s">
        <v>171</v>
      </c>
      <c r="H183" s="222">
        <v>1</v>
      </c>
      <c r="I183" s="223"/>
      <c r="J183" s="224">
        <f>ROUND(I183*H183,2)</f>
        <v>0</v>
      </c>
      <c r="K183" s="220" t="s">
        <v>19</v>
      </c>
      <c r="L183" s="225"/>
      <c r="M183" s="226" t="s">
        <v>19</v>
      </c>
      <c r="N183" s="227" t="s">
        <v>45</v>
      </c>
      <c r="O183" s="81"/>
      <c r="P183" s="214">
        <f>O183*H183</f>
        <v>0</v>
      </c>
      <c r="Q183" s="214">
        <v>1.0000000000000001E-05</v>
      </c>
      <c r="R183" s="214">
        <f>Q183*H183</f>
        <v>1.0000000000000001E-05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143</v>
      </c>
      <c r="AT183" s="216" t="s">
        <v>140</v>
      </c>
      <c r="AU183" s="216" t="s">
        <v>82</v>
      </c>
      <c r="AY183" s="14" t="s">
        <v>122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80</v>
      </c>
      <c r="BK183" s="217">
        <f>ROUND(I183*H183,2)</f>
        <v>0</v>
      </c>
      <c r="BL183" s="14" t="s">
        <v>130</v>
      </c>
      <c r="BM183" s="216" t="s">
        <v>444</v>
      </c>
    </row>
    <row r="184" s="2" customFormat="1">
      <c r="A184" s="35"/>
      <c r="B184" s="36"/>
      <c r="C184" s="218" t="s">
        <v>445</v>
      </c>
      <c r="D184" s="218" t="s">
        <v>140</v>
      </c>
      <c r="E184" s="219" t="s">
        <v>446</v>
      </c>
      <c r="F184" s="220" t="s">
        <v>447</v>
      </c>
      <c r="G184" s="221" t="s">
        <v>448</v>
      </c>
      <c r="H184" s="222">
        <v>1</v>
      </c>
      <c r="I184" s="223"/>
      <c r="J184" s="224">
        <f>ROUND(I184*H184,2)</f>
        <v>0</v>
      </c>
      <c r="K184" s="220" t="s">
        <v>19</v>
      </c>
      <c r="L184" s="225"/>
      <c r="M184" s="226" t="s">
        <v>19</v>
      </c>
      <c r="N184" s="227" t="s">
        <v>45</v>
      </c>
      <c r="O184" s="81"/>
      <c r="P184" s="214">
        <f>O184*H184</f>
        <v>0</v>
      </c>
      <c r="Q184" s="214">
        <v>1.0000000000000001E-05</v>
      </c>
      <c r="R184" s="214">
        <f>Q184*H184</f>
        <v>1.0000000000000001E-05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143</v>
      </c>
      <c r="AT184" s="216" t="s">
        <v>140</v>
      </c>
      <c r="AU184" s="216" t="s">
        <v>82</v>
      </c>
      <c r="AY184" s="14" t="s">
        <v>122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80</v>
      </c>
      <c r="BK184" s="217">
        <f>ROUND(I184*H184,2)</f>
        <v>0</v>
      </c>
      <c r="BL184" s="14" t="s">
        <v>130</v>
      </c>
      <c r="BM184" s="216" t="s">
        <v>449</v>
      </c>
    </row>
    <row r="185" s="2" customFormat="1">
      <c r="A185" s="35"/>
      <c r="B185" s="36"/>
      <c r="C185" s="218" t="s">
        <v>450</v>
      </c>
      <c r="D185" s="218" t="s">
        <v>140</v>
      </c>
      <c r="E185" s="219" t="s">
        <v>451</v>
      </c>
      <c r="F185" s="220" t="s">
        <v>452</v>
      </c>
      <c r="G185" s="221" t="s">
        <v>171</v>
      </c>
      <c r="H185" s="222">
        <v>1</v>
      </c>
      <c r="I185" s="223"/>
      <c r="J185" s="224">
        <f>ROUND(I185*H185,2)</f>
        <v>0</v>
      </c>
      <c r="K185" s="220" t="s">
        <v>19</v>
      </c>
      <c r="L185" s="225"/>
      <c r="M185" s="226" t="s">
        <v>19</v>
      </c>
      <c r="N185" s="227" t="s">
        <v>45</v>
      </c>
      <c r="O185" s="81"/>
      <c r="P185" s="214">
        <f>O185*H185</f>
        <v>0</v>
      </c>
      <c r="Q185" s="214">
        <v>1.0000000000000001E-05</v>
      </c>
      <c r="R185" s="214">
        <f>Q185*H185</f>
        <v>1.0000000000000001E-05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143</v>
      </c>
      <c r="AT185" s="216" t="s">
        <v>140</v>
      </c>
      <c r="AU185" s="216" t="s">
        <v>82</v>
      </c>
      <c r="AY185" s="14" t="s">
        <v>122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80</v>
      </c>
      <c r="BK185" s="217">
        <f>ROUND(I185*H185,2)</f>
        <v>0</v>
      </c>
      <c r="BL185" s="14" t="s">
        <v>130</v>
      </c>
      <c r="BM185" s="216" t="s">
        <v>453</v>
      </c>
    </row>
    <row r="186" s="2" customFormat="1">
      <c r="A186" s="35"/>
      <c r="B186" s="36"/>
      <c r="C186" s="218" t="s">
        <v>454</v>
      </c>
      <c r="D186" s="218" t="s">
        <v>140</v>
      </c>
      <c r="E186" s="219" t="s">
        <v>455</v>
      </c>
      <c r="F186" s="220" t="s">
        <v>456</v>
      </c>
      <c r="G186" s="221" t="s">
        <v>171</v>
      </c>
      <c r="H186" s="222">
        <v>1</v>
      </c>
      <c r="I186" s="223"/>
      <c r="J186" s="224">
        <f>ROUND(I186*H186,2)</f>
        <v>0</v>
      </c>
      <c r="K186" s="220" t="s">
        <v>19</v>
      </c>
      <c r="L186" s="225"/>
      <c r="M186" s="226" t="s">
        <v>19</v>
      </c>
      <c r="N186" s="227" t="s">
        <v>45</v>
      </c>
      <c r="O186" s="81"/>
      <c r="P186" s="214">
        <f>O186*H186</f>
        <v>0</v>
      </c>
      <c r="Q186" s="214">
        <v>1.0000000000000001E-05</v>
      </c>
      <c r="R186" s="214">
        <f>Q186*H186</f>
        <v>1.0000000000000001E-05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143</v>
      </c>
      <c r="AT186" s="216" t="s">
        <v>140</v>
      </c>
      <c r="AU186" s="216" t="s">
        <v>82</v>
      </c>
      <c r="AY186" s="14" t="s">
        <v>122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80</v>
      </c>
      <c r="BK186" s="217">
        <f>ROUND(I186*H186,2)</f>
        <v>0</v>
      </c>
      <c r="BL186" s="14" t="s">
        <v>130</v>
      </c>
      <c r="BM186" s="216" t="s">
        <v>457</v>
      </c>
    </row>
    <row r="187" s="2" customFormat="1">
      <c r="A187" s="35"/>
      <c r="B187" s="36"/>
      <c r="C187" s="205" t="s">
        <v>458</v>
      </c>
      <c r="D187" s="205" t="s">
        <v>125</v>
      </c>
      <c r="E187" s="206" t="s">
        <v>459</v>
      </c>
      <c r="F187" s="207" t="s">
        <v>460</v>
      </c>
      <c r="G187" s="208" t="s">
        <v>152</v>
      </c>
      <c r="H187" s="209">
        <v>2</v>
      </c>
      <c r="I187" s="210"/>
      <c r="J187" s="211">
        <f>ROUND(I187*H187,2)</f>
        <v>0</v>
      </c>
      <c r="K187" s="207" t="s">
        <v>129</v>
      </c>
      <c r="L187" s="41"/>
      <c r="M187" s="212" t="s">
        <v>19</v>
      </c>
      <c r="N187" s="213" t="s">
        <v>45</v>
      </c>
      <c r="O187" s="81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130</v>
      </c>
      <c r="AT187" s="216" t="s">
        <v>125</v>
      </c>
      <c r="AU187" s="216" t="s">
        <v>82</v>
      </c>
      <c r="AY187" s="14" t="s">
        <v>122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80</v>
      </c>
      <c r="BK187" s="217">
        <f>ROUND(I187*H187,2)</f>
        <v>0</v>
      </c>
      <c r="BL187" s="14" t="s">
        <v>130</v>
      </c>
      <c r="BM187" s="216" t="s">
        <v>461</v>
      </c>
    </row>
    <row r="188" s="12" customFormat="1" ht="22.8" customHeight="1">
      <c r="A188" s="12"/>
      <c r="B188" s="189"/>
      <c r="C188" s="190"/>
      <c r="D188" s="191" t="s">
        <v>73</v>
      </c>
      <c r="E188" s="203" t="s">
        <v>462</v>
      </c>
      <c r="F188" s="203" t="s">
        <v>463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SUM(P189:P201)</f>
        <v>0</v>
      </c>
      <c r="Q188" s="197"/>
      <c r="R188" s="198">
        <f>SUM(R189:R201)</f>
        <v>0.62112999999999996</v>
      </c>
      <c r="S188" s="197"/>
      <c r="T188" s="199">
        <f>SUM(T189:T201)</f>
        <v>1.0186999999999999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82</v>
      </c>
      <c r="AT188" s="201" t="s">
        <v>73</v>
      </c>
      <c r="AU188" s="201" t="s">
        <v>80</v>
      </c>
      <c r="AY188" s="200" t="s">
        <v>122</v>
      </c>
      <c r="BK188" s="202">
        <f>SUM(BK189:BK201)</f>
        <v>0</v>
      </c>
    </row>
    <row r="189" s="2" customFormat="1">
      <c r="A189" s="35"/>
      <c r="B189" s="36"/>
      <c r="C189" s="205" t="s">
        <v>464</v>
      </c>
      <c r="D189" s="205" t="s">
        <v>125</v>
      </c>
      <c r="E189" s="206" t="s">
        <v>465</v>
      </c>
      <c r="F189" s="207" t="s">
        <v>466</v>
      </c>
      <c r="G189" s="208" t="s">
        <v>128</v>
      </c>
      <c r="H189" s="209">
        <v>40</v>
      </c>
      <c r="I189" s="210"/>
      <c r="J189" s="211">
        <f>ROUND(I189*H189,2)</f>
        <v>0</v>
      </c>
      <c r="K189" s="207" t="s">
        <v>129</v>
      </c>
      <c r="L189" s="41"/>
      <c r="M189" s="212" t="s">
        <v>19</v>
      </c>
      <c r="N189" s="213" t="s">
        <v>45</v>
      </c>
      <c r="O189" s="81"/>
      <c r="P189" s="214">
        <f>O189*H189</f>
        <v>0</v>
      </c>
      <c r="Q189" s="214">
        <v>5.0000000000000002E-05</v>
      </c>
      <c r="R189" s="214">
        <f>Q189*H189</f>
        <v>0.002</v>
      </c>
      <c r="S189" s="214">
        <v>0.0053200000000000001</v>
      </c>
      <c r="T189" s="215">
        <f>S189*H189</f>
        <v>0.21279999999999999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130</v>
      </c>
      <c r="AT189" s="216" t="s">
        <v>125</v>
      </c>
      <c r="AU189" s="216" t="s">
        <v>82</v>
      </c>
      <c r="AY189" s="14" t="s">
        <v>122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80</v>
      </c>
      <c r="BK189" s="217">
        <f>ROUND(I189*H189,2)</f>
        <v>0</v>
      </c>
      <c r="BL189" s="14" t="s">
        <v>130</v>
      </c>
      <c r="BM189" s="216" t="s">
        <v>467</v>
      </c>
    </row>
    <row r="190" s="2" customFormat="1">
      <c r="A190" s="35"/>
      <c r="B190" s="36"/>
      <c r="C190" s="205" t="s">
        <v>468</v>
      </c>
      <c r="D190" s="205" t="s">
        <v>125</v>
      </c>
      <c r="E190" s="206" t="s">
        <v>469</v>
      </c>
      <c r="F190" s="207" t="s">
        <v>470</v>
      </c>
      <c r="G190" s="208" t="s">
        <v>128</v>
      </c>
      <c r="H190" s="209">
        <v>2</v>
      </c>
      <c r="I190" s="210"/>
      <c r="J190" s="211">
        <f>ROUND(I190*H190,2)</f>
        <v>0</v>
      </c>
      <c r="K190" s="207" t="s">
        <v>129</v>
      </c>
      <c r="L190" s="41"/>
      <c r="M190" s="212" t="s">
        <v>19</v>
      </c>
      <c r="N190" s="213" t="s">
        <v>45</v>
      </c>
      <c r="O190" s="81"/>
      <c r="P190" s="214">
        <f>O190*H190</f>
        <v>0</v>
      </c>
      <c r="Q190" s="214">
        <v>0.00199</v>
      </c>
      <c r="R190" s="214">
        <f>Q190*H190</f>
        <v>0.00398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130</v>
      </c>
      <c r="AT190" s="216" t="s">
        <v>125</v>
      </c>
      <c r="AU190" s="216" t="s">
        <v>82</v>
      </c>
      <c r="AY190" s="14" t="s">
        <v>122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80</v>
      </c>
      <c r="BK190" s="217">
        <f>ROUND(I190*H190,2)</f>
        <v>0</v>
      </c>
      <c r="BL190" s="14" t="s">
        <v>130</v>
      </c>
      <c r="BM190" s="216" t="s">
        <v>471</v>
      </c>
    </row>
    <row r="191" s="2" customFormat="1">
      <c r="A191" s="35"/>
      <c r="B191" s="36"/>
      <c r="C191" s="205" t="s">
        <v>472</v>
      </c>
      <c r="D191" s="205" t="s">
        <v>125</v>
      </c>
      <c r="E191" s="206" t="s">
        <v>473</v>
      </c>
      <c r="F191" s="207" t="s">
        <v>474</v>
      </c>
      <c r="G191" s="208" t="s">
        <v>128</v>
      </c>
      <c r="H191" s="209">
        <v>35</v>
      </c>
      <c r="I191" s="210"/>
      <c r="J191" s="211">
        <f>ROUND(I191*H191,2)</f>
        <v>0</v>
      </c>
      <c r="K191" s="207" t="s">
        <v>129</v>
      </c>
      <c r="L191" s="41"/>
      <c r="M191" s="212" t="s">
        <v>19</v>
      </c>
      <c r="N191" s="213" t="s">
        <v>45</v>
      </c>
      <c r="O191" s="81"/>
      <c r="P191" s="214">
        <f>O191*H191</f>
        <v>0</v>
      </c>
      <c r="Q191" s="214">
        <v>0.00296</v>
      </c>
      <c r="R191" s="214">
        <f>Q191*H191</f>
        <v>0.1036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130</v>
      </c>
      <c r="AT191" s="216" t="s">
        <v>125</v>
      </c>
      <c r="AU191" s="216" t="s">
        <v>82</v>
      </c>
      <c r="AY191" s="14" t="s">
        <v>122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80</v>
      </c>
      <c r="BK191" s="217">
        <f>ROUND(I191*H191,2)</f>
        <v>0</v>
      </c>
      <c r="BL191" s="14" t="s">
        <v>130</v>
      </c>
      <c r="BM191" s="216" t="s">
        <v>475</v>
      </c>
    </row>
    <row r="192" s="2" customFormat="1">
      <c r="A192" s="35"/>
      <c r="B192" s="36"/>
      <c r="C192" s="205" t="s">
        <v>476</v>
      </c>
      <c r="D192" s="205" t="s">
        <v>125</v>
      </c>
      <c r="E192" s="206" t="s">
        <v>477</v>
      </c>
      <c r="F192" s="207" t="s">
        <v>478</v>
      </c>
      <c r="G192" s="208" t="s">
        <v>128</v>
      </c>
      <c r="H192" s="209">
        <v>15</v>
      </c>
      <c r="I192" s="210"/>
      <c r="J192" s="211">
        <f>ROUND(I192*H192,2)</f>
        <v>0</v>
      </c>
      <c r="K192" s="207" t="s">
        <v>129</v>
      </c>
      <c r="L192" s="41"/>
      <c r="M192" s="212" t="s">
        <v>19</v>
      </c>
      <c r="N192" s="213" t="s">
        <v>45</v>
      </c>
      <c r="O192" s="81"/>
      <c r="P192" s="214">
        <f>O192*H192</f>
        <v>0</v>
      </c>
      <c r="Q192" s="214">
        <v>0.0037599999999999999</v>
      </c>
      <c r="R192" s="214">
        <f>Q192*H192</f>
        <v>0.056399999999999999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130</v>
      </c>
      <c r="AT192" s="216" t="s">
        <v>125</v>
      </c>
      <c r="AU192" s="216" t="s">
        <v>82</v>
      </c>
      <c r="AY192" s="14" t="s">
        <v>122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80</v>
      </c>
      <c r="BK192" s="217">
        <f>ROUND(I192*H192,2)</f>
        <v>0</v>
      </c>
      <c r="BL192" s="14" t="s">
        <v>130</v>
      </c>
      <c r="BM192" s="216" t="s">
        <v>479</v>
      </c>
    </row>
    <row r="193" s="2" customFormat="1">
      <c r="A193" s="35"/>
      <c r="B193" s="36"/>
      <c r="C193" s="205" t="s">
        <v>480</v>
      </c>
      <c r="D193" s="205" t="s">
        <v>125</v>
      </c>
      <c r="E193" s="206" t="s">
        <v>481</v>
      </c>
      <c r="F193" s="207" t="s">
        <v>482</v>
      </c>
      <c r="G193" s="208" t="s">
        <v>128</v>
      </c>
      <c r="H193" s="209">
        <v>10</v>
      </c>
      <c r="I193" s="210"/>
      <c r="J193" s="211">
        <f>ROUND(I193*H193,2)</f>
        <v>0</v>
      </c>
      <c r="K193" s="207" t="s">
        <v>129</v>
      </c>
      <c r="L193" s="41"/>
      <c r="M193" s="212" t="s">
        <v>19</v>
      </c>
      <c r="N193" s="213" t="s">
        <v>45</v>
      </c>
      <c r="O193" s="81"/>
      <c r="P193" s="214">
        <f>O193*H193</f>
        <v>0</v>
      </c>
      <c r="Q193" s="214">
        <v>0.0062899999999999996</v>
      </c>
      <c r="R193" s="214">
        <f>Q193*H193</f>
        <v>0.062899999999999998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130</v>
      </c>
      <c r="AT193" s="216" t="s">
        <v>125</v>
      </c>
      <c r="AU193" s="216" t="s">
        <v>82</v>
      </c>
      <c r="AY193" s="14" t="s">
        <v>122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80</v>
      </c>
      <c r="BK193" s="217">
        <f>ROUND(I193*H193,2)</f>
        <v>0</v>
      </c>
      <c r="BL193" s="14" t="s">
        <v>130</v>
      </c>
      <c r="BM193" s="216" t="s">
        <v>483</v>
      </c>
    </row>
    <row r="194" s="2" customFormat="1">
      <c r="A194" s="35"/>
      <c r="B194" s="36"/>
      <c r="C194" s="205" t="s">
        <v>484</v>
      </c>
      <c r="D194" s="205" t="s">
        <v>125</v>
      </c>
      <c r="E194" s="206" t="s">
        <v>485</v>
      </c>
      <c r="F194" s="207" t="s">
        <v>486</v>
      </c>
      <c r="G194" s="208" t="s">
        <v>128</v>
      </c>
      <c r="H194" s="209">
        <v>30</v>
      </c>
      <c r="I194" s="210"/>
      <c r="J194" s="211">
        <f>ROUND(I194*H194,2)</f>
        <v>0</v>
      </c>
      <c r="K194" s="207" t="s">
        <v>129</v>
      </c>
      <c r="L194" s="41"/>
      <c r="M194" s="212" t="s">
        <v>19</v>
      </c>
      <c r="N194" s="213" t="s">
        <v>45</v>
      </c>
      <c r="O194" s="81"/>
      <c r="P194" s="214">
        <f>O194*H194</f>
        <v>0</v>
      </c>
      <c r="Q194" s="214">
        <v>6.0000000000000002E-05</v>
      </c>
      <c r="R194" s="214">
        <f>Q194*H194</f>
        <v>0.0018</v>
      </c>
      <c r="S194" s="214">
        <v>0.0084100000000000008</v>
      </c>
      <c r="T194" s="215">
        <f>S194*H194</f>
        <v>0.25230000000000002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130</v>
      </c>
      <c r="AT194" s="216" t="s">
        <v>125</v>
      </c>
      <c r="AU194" s="216" t="s">
        <v>82</v>
      </c>
      <c r="AY194" s="14" t="s">
        <v>122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80</v>
      </c>
      <c r="BK194" s="217">
        <f>ROUND(I194*H194,2)</f>
        <v>0</v>
      </c>
      <c r="BL194" s="14" t="s">
        <v>130</v>
      </c>
      <c r="BM194" s="216" t="s">
        <v>487</v>
      </c>
    </row>
    <row r="195" s="2" customFormat="1">
      <c r="A195" s="35"/>
      <c r="B195" s="36"/>
      <c r="C195" s="205" t="s">
        <v>488</v>
      </c>
      <c r="D195" s="205" t="s">
        <v>125</v>
      </c>
      <c r="E195" s="206" t="s">
        <v>489</v>
      </c>
      <c r="F195" s="207" t="s">
        <v>490</v>
      </c>
      <c r="G195" s="208" t="s">
        <v>128</v>
      </c>
      <c r="H195" s="209">
        <v>40</v>
      </c>
      <c r="I195" s="210"/>
      <c r="J195" s="211">
        <f>ROUND(I195*H195,2)</f>
        <v>0</v>
      </c>
      <c r="K195" s="207" t="s">
        <v>129</v>
      </c>
      <c r="L195" s="41"/>
      <c r="M195" s="212" t="s">
        <v>19</v>
      </c>
      <c r="N195" s="213" t="s">
        <v>45</v>
      </c>
      <c r="O195" s="81"/>
      <c r="P195" s="214">
        <f>O195*H195</f>
        <v>0</v>
      </c>
      <c r="Q195" s="214">
        <v>0.00010000000000000001</v>
      </c>
      <c r="R195" s="214">
        <f>Q195*H195</f>
        <v>0.0040000000000000001</v>
      </c>
      <c r="S195" s="214">
        <v>0.01384</v>
      </c>
      <c r="T195" s="215">
        <f>S195*H195</f>
        <v>0.55359999999999998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130</v>
      </c>
      <c r="AT195" s="216" t="s">
        <v>125</v>
      </c>
      <c r="AU195" s="216" t="s">
        <v>82</v>
      </c>
      <c r="AY195" s="14" t="s">
        <v>122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80</v>
      </c>
      <c r="BK195" s="217">
        <f>ROUND(I195*H195,2)</f>
        <v>0</v>
      </c>
      <c r="BL195" s="14" t="s">
        <v>130</v>
      </c>
      <c r="BM195" s="216" t="s">
        <v>491</v>
      </c>
    </row>
    <row r="196" s="2" customFormat="1">
      <c r="A196" s="35"/>
      <c r="B196" s="36"/>
      <c r="C196" s="205" t="s">
        <v>492</v>
      </c>
      <c r="D196" s="205" t="s">
        <v>125</v>
      </c>
      <c r="E196" s="206" t="s">
        <v>493</v>
      </c>
      <c r="F196" s="207" t="s">
        <v>494</v>
      </c>
      <c r="G196" s="208" t="s">
        <v>128</v>
      </c>
      <c r="H196" s="209">
        <v>30</v>
      </c>
      <c r="I196" s="210"/>
      <c r="J196" s="211">
        <f>ROUND(I196*H196,2)</f>
        <v>0</v>
      </c>
      <c r="K196" s="207" t="s">
        <v>129</v>
      </c>
      <c r="L196" s="41"/>
      <c r="M196" s="212" t="s">
        <v>19</v>
      </c>
      <c r="N196" s="213" t="s">
        <v>45</v>
      </c>
      <c r="O196" s="81"/>
      <c r="P196" s="214">
        <f>O196*H196</f>
        <v>0</v>
      </c>
      <c r="Q196" s="214">
        <v>0.01251</v>
      </c>
      <c r="R196" s="214">
        <f>Q196*H196</f>
        <v>0.37530000000000002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130</v>
      </c>
      <c r="AT196" s="216" t="s">
        <v>125</v>
      </c>
      <c r="AU196" s="216" t="s">
        <v>82</v>
      </c>
      <c r="AY196" s="14" t="s">
        <v>122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80</v>
      </c>
      <c r="BK196" s="217">
        <f>ROUND(I196*H196,2)</f>
        <v>0</v>
      </c>
      <c r="BL196" s="14" t="s">
        <v>130</v>
      </c>
      <c r="BM196" s="216" t="s">
        <v>495</v>
      </c>
    </row>
    <row r="197" s="2" customFormat="1">
      <c r="A197" s="35"/>
      <c r="B197" s="36"/>
      <c r="C197" s="205" t="s">
        <v>496</v>
      </c>
      <c r="D197" s="205" t="s">
        <v>125</v>
      </c>
      <c r="E197" s="206" t="s">
        <v>497</v>
      </c>
      <c r="F197" s="207" t="s">
        <v>498</v>
      </c>
      <c r="G197" s="208" t="s">
        <v>171</v>
      </c>
      <c r="H197" s="209">
        <v>5</v>
      </c>
      <c r="I197" s="210"/>
      <c r="J197" s="211">
        <f>ROUND(I197*H197,2)</f>
        <v>0</v>
      </c>
      <c r="K197" s="207" t="s">
        <v>129</v>
      </c>
      <c r="L197" s="41"/>
      <c r="M197" s="212" t="s">
        <v>19</v>
      </c>
      <c r="N197" s="213" t="s">
        <v>45</v>
      </c>
      <c r="O197" s="81"/>
      <c r="P197" s="214">
        <f>O197*H197</f>
        <v>0</v>
      </c>
      <c r="Q197" s="214">
        <v>0.0022300000000000002</v>
      </c>
      <c r="R197" s="214">
        <f>Q197*H197</f>
        <v>0.01115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130</v>
      </c>
      <c r="AT197" s="216" t="s">
        <v>125</v>
      </c>
      <c r="AU197" s="216" t="s">
        <v>82</v>
      </c>
      <c r="AY197" s="14" t="s">
        <v>122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80</v>
      </c>
      <c r="BK197" s="217">
        <f>ROUND(I197*H197,2)</f>
        <v>0</v>
      </c>
      <c r="BL197" s="14" t="s">
        <v>130</v>
      </c>
      <c r="BM197" s="216" t="s">
        <v>499</v>
      </c>
    </row>
    <row r="198" s="2" customFormat="1">
      <c r="A198" s="35"/>
      <c r="B198" s="36"/>
      <c r="C198" s="205" t="s">
        <v>500</v>
      </c>
      <c r="D198" s="205" t="s">
        <v>125</v>
      </c>
      <c r="E198" s="206" t="s">
        <v>501</v>
      </c>
      <c r="F198" s="207" t="s">
        <v>502</v>
      </c>
      <c r="G198" s="208" t="s">
        <v>128</v>
      </c>
      <c r="H198" s="209">
        <v>51</v>
      </c>
      <c r="I198" s="210"/>
      <c r="J198" s="211">
        <f>ROUND(I198*H198,2)</f>
        <v>0</v>
      </c>
      <c r="K198" s="207" t="s">
        <v>129</v>
      </c>
      <c r="L198" s="41"/>
      <c r="M198" s="212" t="s">
        <v>19</v>
      </c>
      <c r="N198" s="213" t="s">
        <v>45</v>
      </c>
      <c r="O198" s="81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130</v>
      </c>
      <c r="AT198" s="216" t="s">
        <v>125</v>
      </c>
      <c r="AU198" s="216" t="s">
        <v>82</v>
      </c>
      <c r="AY198" s="14" t="s">
        <v>122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80</v>
      </c>
      <c r="BK198" s="217">
        <f>ROUND(I198*H198,2)</f>
        <v>0</v>
      </c>
      <c r="BL198" s="14" t="s">
        <v>130</v>
      </c>
      <c r="BM198" s="216" t="s">
        <v>503</v>
      </c>
    </row>
    <row r="199" s="2" customFormat="1" ht="44.25" customHeight="1">
      <c r="A199" s="35"/>
      <c r="B199" s="36"/>
      <c r="C199" s="205" t="s">
        <v>504</v>
      </c>
      <c r="D199" s="205" t="s">
        <v>125</v>
      </c>
      <c r="E199" s="206" t="s">
        <v>505</v>
      </c>
      <c r="F199" s="207" t="s">
        <v>506</v>
      </c>
      <c r="G199" s="208" t="s">
        <v>128</v>
      </c>
      <c r="H199" s="209">
        <v>10</v>
      </c>
      <c r="I199" s="210"/>
      <c r="J199" s="211">
        <f>ROUND(I199*H199,2)</f>
        <v>0</v>
      </c>
      <c r="K199" s="207" t="s">
        <v>129</v>
      </c>
      <c r="L199" s="41"/>
      <c r="M199" s="212" t="s">
        <v>19</v>
      </c>
      <c r="N199" s="213" t="s">
        <v>45</v>
      </c>
      <c r="O199" s="81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130</v>
      </c>
      <c r="AT199" s="216" t="s">
        <v>125</v>
      </c>
      <c r="AU199" s="216" t="s">
        <v>82</v>
      </c>
      <c r="AY199" s="14" t="s">
        <v>122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80</v>
      </c>
      <c r="BK199" s="217">
        <f>ROUND(I199*H199,2)</f>
        <v>0</v>
      </c>
      <c r="BL199" s="14" t="s">
        <v>130</v>
      </c>
      <c r="BM199" s="216" t="s">
        <v>507</v>
      </c>
    </row>
    <row r="200" s="2" customFormat="1" ht="44.25" customHeight="1">
      <c r="A200" s="35"/>
      <c r="B200" s="36"/>
      <c r="C200" s="205" t="s">
        <v>508</v>
      </c>
      <c r="D200" s="205" t="s">
        <v>125</v>
      </c>
      <c r="E200" s="206" t="s">
        <v>509</v>
      </c>
      <c r="F200" s="207" t="s">
        <v>510</v>
      </c>
      <c r="G200" s="208" t="s">
        <v>128</v>
      </c>
      <c r="H200" s="209">
        <v>30</v>
      </c>
      <c r="I200" s="210"/>
      <c r="J200" s="211">
        <f>ROUND(I200*H200,2)</f>
        <v>0</v>
      </c>
      <c r="K200" s="207" t="s">
        <v>129</v>
      </c>
      <c r="L200" s="41"/>
      <c r="M200" s="212" t="s">
        <v>19</v>
      </c>
      <c r="N200" s="213" t="s">
        <v>45</v>
      </c>
      <c r="O200" s="81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130</v>
      </c>
      <c r="AT200" s="216" t="s">
        <v>125</v>
      </c>
      <c r="AU200" s="216" t="s">
        <v>82</v>
      </c>
      <c r="AY200" s="14" t="s">
        <v>122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80</v>
      </c>
      <c r="BK200" s="217">
        <f>ROUND(I200*H200,2)</f>
        <v>0</v>
      </c>
      <c r="BL200" s="14" t="s">
        <v>130</v>
      </c>
      <c r="BM200" s="216" t="s">
        <v>511</v>
      </c>
    </row>
    <row r="201" s="2" customFormat="1" ht="44.25" customHeight="1">
      <c r="A201" s="35"/>
      <c r="B201" s="36"/>
      <c r="C201" s="205" t="s">
        <v>512</v>
      </c>
      <c r="D201" s="205" t="s">
        <v>125</v>
      </c>
      <c r="E201" s="206" t="s">
        <v>513</v>
      </c>
      <c r="F201" s="207" t="s">
        <v>514</v>
      </c>
      <c r="G201" s="208" t="s">
        <v>152</v>
      </c>
      <c r="H201" s="209">
        <v>0.621</v>
      </c>
      <c r="I201" s="210"/>
      <c r="J201" s="211">
        <f>ROUND(I201*H201,2)</f>
        <v>0</v>
      </c>
      <c r="K201" s="207" t="s">
        <v>129</v>
      </c>
      <c r="L201" s="41"/>
      <c r="M201" s="212" t="s">
        <v>19</v>
      </c>
      <c r="N201" s="213" t="s">
        <v>45</v>
      </c>
      <c r="O201" s="81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130</v>
      </c>
      <c r="AT201" s="216" t="s">
        <v>125</v>
      </c>
      <c r="AU201" s="216" t="s">
        <v>82</v>
      </c>
      <c r="AY201" s="14" t="s">
        <v>122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80</v>
      </c>
      <c r="BK201" s="217">
        <f>ROUND(I201*H201,2)</f>
        <v>0</v>
      </c>
      <c r="BL201" s="14" t="s">
        <v>130</v>
      </c>
      <c r="BM201" s="216" t="s">
        <v>515</v>
      </c>
    </row>
    <row r="202" s="12" customFormat="1" ht="22.8" customHeight="1">
      <c r="A202" s="12"/>
      <c r="B202" s="189"/>
      <c r="C202" s="190"/>
      <c r="D202" s="191" t="s">
        <v>73</v>
      </c>
      <c r="E202" s="203" t="s">
        <v>516</v>
      </c>
      <c r="F202" s="203" t="s">
        <v>517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SUM(P203:P225)</f>
        <v>0</v>
      </c>
      <c r="Q202" s="197"/>
      <c r="R202" s="198">
        <f>SUM(R203:R225)</f>
        <v>0.4277999999999999</v>
      </c>
      <c r="S202" s="197"/>
      <c r="T202" s="199">
        <f>SUM(T203:T225)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82</v>
      </c>
      <c r="AT202" s="201" t="s">
        <v>73</v>
      </c>
      <c r="AU202" s="201" t="s">
        <v>80</v>
      </c>
      <c r="AY202" s="200" t="s">
        <v>122</v>
      </c>
      <c r="BK202" s="202">
        <f>SUM(BK203:BK225)</f>
        <v>0</v>
      </c>
    </row>
    <row r="203" s="2" customFormat="1">
      <c r="A203" s="35"/>
      <c r="B203" s="36"/>
      <c r="C203" s="205" t="s">
        <v>518</v>
      </c>
      <c r="D203" s="205" t="s">
        <v>125</v>
      </c>
      <c r="E203" s="206" t="s">
        <v>519</v>
      </c>
      <c r="F203" s="207" t="s">
        <v>520</v>
      </c>
      <c r="G203" s="208" t="s">
        <v>232</v>
      </c>
      <c r="H203" s="209">
        <v>2</v>
      </c>
      <c r="I203" s="210"/>
      <c r="J203" s="211">
        <f>ROUND(I203*H203,2)</f>
        <v>0</v>
      </c>
      <c r="K203" s="207" t="s">
        <v>129</v>
      </c>
      <c r="L203" s="41"/>
      <c r="M203" s="212" t="s">
        <v>19</v>
      </c>
      <c r="N203" s="213" t="s">
        <v>45</v>
      </c>
      <c r="O203" s="81"/>
      <c r="P203" s="214">
        <f>O203*H203</f>
        <v>0</v>
      </c>
      <c r="Q203" s="214">
        <v>0.0040200000000000001</v>
      </c>
      <c r="R203" s="214">
        <f>Q203*H203</f>
        <v>0.0080400000000000003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130</v>
      </c>
      <c r="AT203" s="216" t="s">
        <v>125</v>
      </c>
      <c r="AU203" s="216" t="s">
        <v>82</v>
      </c>
      <c r="AY203" s="14" t="s">
        <v>122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80</v>
      </c>
      <c r="BK203" s="217">
        <f>ROUND(I203*H203,2)</f>
        <v>0</v>
      </c>
      <c r="BL203" s="14" t="s">
        <v>130</v>
      </c>
      <c r="BM203" s="216" t="s">
        <v>521</v>
      </c>
    </row>
    <row r="204" s="2" customFormat="1">
      <c r="A204" s="35"/>
      <c r="B204" s="36"/>
      <c r="C204" s="205" t="s">
        <v>522</v>
      </c>
      <c r="D204" s="205" t="s">
        <v>125</v>
      </c>
      <c r="E204" s="206" t="s">
        <v>523</v>
      </c>
      <c r="F204" s="207" t="s">
        <v>524</v>
      </c>
      <c r="G204" s="208" t="s">
        <v>232</v>
      </c>
      <c r="H204" s="209">
        <v>9</v>
      </c>
      <c r="I204" s="210"/>
      <c r="J204" s="211">
        <f>ROUND(I204*H204,2)</f>
        <v>0</v>
      </c>
      <c r="K204" s="207" t="s">
        <v>129</v>
      </c>
      <c r="L204" s="41"/>
      <c r="M204" s="212" t="s">
        <v>19</v>
      </c>
      <c r="N204" s="213" t="s">
        <v>45</v>
      </c>
      <c r="O204" s="81"/>
      <c r="P204" s="214">
        <f>O204*H204</f>
        <v>0</v>
      </c>
      <c r="Q204" s="214">
        <v>0.01736</v>
      </c>
      <c r="R204" s="214">
        <f>Q204*H204</f>
        <v>0.15623999999999999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130</v>
      </c>
      <c r="AT204" s="216" t="s">
        <v>125</v>
      </c>
      <c r="AU204" s="216" t="s">
        <v>82</v>
      </c>
      <c r="AY204" s="14" t="s">
        <v>122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80</v>
      </c>
      <c r="BK204" s="217">
        <f>ROUND(I204*H204,2)</f>
        <v>0</v>
      </c>
      <c r="BL204" s="14" t="s">
        <v>130</v>
      </c>
      <c r="BM204" s="216" t="s">
        <v>525</v>
      </c>
    </row>
    <row r="205" s="2" customFormat="1">
      <c r="A205" s="35"/>
      <c r="B205" s="36"/>
      <c r="C205" s="218" t="s">
        <v>526</v>
      </c>
      <c r="D205" s="218" t="s">
        <v>140</v>
      </c>
      <c r="E205" s="219" t="s">
        <v>527</v>
      </c>
      <c r="F205" s="220" t="s">
        <v>528</v>
      </c>
      <c r="G205" s="221" t="s">
        <v>171</v>
      </c>
      <c r="H205" s="222">
        <v>7</v>
      </c>
      <c r="I205" s="223"/>
      <c r="J205" s="224">
        <f>ROUND(I205*H205,2)</f>
        <v>0</v>
      </c>
      <c r="K205" s="220" t="s">
        <v>19</v>
      </c>
      <c r="L205" s="225"/>
      <c r="M205" s="226" t="s">
        <v>19</v>
      </c>
      <c r="N205" s="227" t="s">
        <v>45</v>
      </c>
      <c r="O205" s="81"/>
      <c r="P205" s="214">
        <f>O205*H205</f>
        <v>0</v>
      </c>
      <c r="Q205" s="214">
        <v>0.0040200000000000001</v>
      </c>
      <c r="R205" s="214">
        <f>Q205*H205</f>
        <v>0.028140000000000002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143</v>
      </c>
      <c r="AT205" s="216" t="s">
        <v>140</v>
      </c>
      <c r="AU205" s="216" t="s">
        <v>82</v>
      </c>
      <c r="AY205" s="14" t="s">
        <v>122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80</v>
      </c>
      <c r="BK205" s="217">
        <f>ROUND(I205*H205,2)</f>
        <v>0</v>
      </c>
      <c r="BL205" s="14" t="s">
        <v>130</v>
      </c>
      <c r="BM205" s="216" t="s">
        <v>529</v>
      </c>
    </row>
    <row r="206" s="2" customFormat="1">
      <c r="A206" s="35"/>
      <c r="B206" s="36"/>
      <c r="C206" s="218" t="s">
        <v>530</v>
      </c>
      <c r="D206" s="218" t="s">
        <v>140</v>
      </c>
      <c r="E206" s="219" t="s">
        <v>531</v>
      </c>
      <c r="F206" s="220" t="s">
        <v>532</v>
      </c>
      <c r="G206" s="221" t="s">
        <v>171</v>
      </c>
      <c r="H206" s="222">
        <v>2</v>
      </c>
      <c r="I206" s="223"/>
      <c r="J206" s="224">
        <f>ROUND(I206*H206,2)</f>
        <v>0</v>
      </c>
      <c r="K206" s="220" t="s">
        <v>19</v>
      </c>
      <c r="L206" s="225"/>
      <c r="M206" s="226" t="s">
        <v>19</v>
      </c>
      <c r="N206" s="227" t="s">
        <v>45</v>
      </c>
      <c r="O206" s="81"/>
      <c r="P206" s="214">
        <f>O206*H206</f>
        <v>0</v>
      </c>
      <c r="Q206" s="214">
        <v>0.0040200000000000001</v>
      </c>
      <c r="R206" s="214">
        <f>Q206*H206</f>
        <v>0.0080400000000000003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143</v>
      </c>
      <c r="AT206" s="216" t="s">
        <v>140</v>
      </c>
      <c r="AU206" s="216" t="s">
        <v>82</v>
      </c>
      <c r="AY206" s="14" t="s">
        <v>122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80</v>
      </c>
      <c r="BK206" s="217">
        <f>ROUND(I206*H206,2)</f>
        <v>0</v>
      </c>
      <c r="BL206" s="14" t="s">
        <v>130</v>
      </c>
      <c r="BM206" s="216" t="s">
        <v>533</v>
      </c>
    </row>
    <row r="207" s="2" customFormat="1">
      <c r="A207" s="35"/>
      <c r="B207" s="36"/>
      <c r="C207" s="205" t="s">
        <v>534</v>
      </c>
      <c r="D207" s="205" t="s">
        <v>125</v>
      </c>
      <c r="E207" s="206" t="s">
        <v>535</v>
      </c>
      <c r="F207" s="207" t="s">
        <v>536</v>
      </c>
      <c r="G207" s="208" t="s">
        <v>232</v>
      </c>
      <c r="H207" s="209">
        <v>1</v>
      </c>
      <c r="I207" s="210"/>
      <c r="J207" s="211">
        <f>ROUND(I207*H207,2)</f>
        <v>0</v>
      </c>
      <c r="K207" s="207" t="s">
        <v>129</v>
      </c>
      <c r="L207" s="41"/>
      <c r="M207" s="212" t="s">
        <v>19</v>
      </c>
      <c r="N207" s="213" t="s">
        <v>45</v>
      </c>
      <c r="O207" s="81"/>
      <c r="P207" s="214">
        <f>O207*H207</f>
        <v>0</v>
      </c>
      <c r="Q207" s="214">
        <v>0.05731</v>
      </c>
      <c r="R207" s="214">
        <f>Q207*H207</f>
        <v>0.05731</v>
      </c>
      <c r="S207" s="214">
        <v>0</v>
      </c>
      <c r="T207" s="21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6" t="s">
        <v>130</v>
      </c>
      <c r="AT207" s="216" t="s">
        <v>125</v>
      </c>
      <c r="AU207" s="216" t="s">
        <v>82</v>
      </c>
      <c r="AY207" s="14" t="s">
        <v>122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4" t="s">
        <v>80</v>
      </c>
      <c r="BK207" s="217">
        <f>ROUND(I207*H207,2)</f>
        <v>0</v>
      </c>
      <c r="BL207" s="14" t="s">
        <v>130</v>
      </c>
      <c r="BM207" s="216" t="s">
        <v>537</v>
      </c>
    </row>
    <row r="208" s="2" customFormat="1">
      <c r="A208" s="35"/>
      <c r="B208" s="36"/>
      <c r="C208" s="205" t="s">
        <v>538</v>
      </c>
      <c r="D208" s="205" t="s">
        <v>125</v>
      </c>
      <c r="E208" s="206" t="s">
        <v>539</v>
      </c>
      <c r="F208" s="207" t="s">
        <v>540</v>
      </c>
      <c r="G208" s="208" t="s">
        <v>232</v>
      </c>
      <c r="H208" s="209">
        <v>3</v>
      </c>
      <c r="I208" s="210"/>
      <c r="J208" s="211">
        <f>ROUND(I208*H208,2)</f>
        <v>0</v>
      </c>
      <c r="K208" s="207" t="s">
        <v>129</v>
      </c>
      <c r="L208" s="41"/>
      <c r="M208" s="212" t="s">
        <v>19</v>
      </c>
      <c r="N208" s="213" t="s">
        <v>45</v>
      </c>
      <c r="O208" s="81"/>
      <c r="P208" s="214">
        <f>O208*H208</f>
        <v>0</v>
      </c>
      <c r="Q208" s="214">
        <v>0.00347</v>
      </c>
      <c r="R208" s="214">
        <f>Q208*H208</f>
        <v>0.010409999999999999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130</v>
      </c>
      <c r="AT208" s="216" t="s">
        <v>125</v>
      </c>
      <c r="AU208" s="216" t="s">
        <v>82</v>
      </c>
      <c r="AY208" s="14" t="s">
        <v>122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4" t="s">
        <v>80</v>
      </c>
      <c r="BK208" s="217">
        <f>ROUND(I208*H208,2)</f>
        <v>0</v>
      </c>
      <c r="BL208" s="14" t="s">
        <v>130</v>
      </c>
      <c r="BM208" s="216" t="s">
        <v>541</v>
      </c>
    </row>
    <row r="209" s="2" customFormat="1">
      <c r="A209" s="35"/>
      <c r="B209" s="36"/>
      <c r="C209" s="205" t="s">
        <v>542</v>
      </c>
      <c r="D209" s="205" t="s">
        <v>125</v>
      </c>
      <c r="E209" s="206" t="s">
        <v>543</v>
      </c>
      <c r="F209" s="207" t="s">
        <v>544</v>
      </c>
      <c r="G209" s="208" t="s">
        <v>232</v>
      </c>
      <c r="H209" s="209">
        <v>6</v>
      </c>
      <c r="I209" s="210"/>
      <c r="J209" s="211">
        <f>ROUND(I209*H209,2)</f>
        <v>0</v>
      </c>
      <c r="K209" s="207" t="s">
        <v>129</v>
      </c>
      <c r="L209" s="41"/>
      <c r="M209" s="212" t="s">
        <v>19</v>
      </c>
      <c r="N209" s="213" t="s">
        <v>45</v>
      </c>
      <c r="O209" s="81"/>
      <c r="P209" s="214">
        <f>O209*H209</f>
        <v>0</v>
      </c>
      <c r="Q209" s="214">
        <v>0.011679999999999999</v>
      </c>
      <c r="R209" s="214">
        <f>Q209*H209</f>
        <v>0.070080000000000003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130</v>
      </c>
      <c r="AT209" s="216" t="s">
        <v>125</v>
      </c>
      <c r="AU209" s="216" t="s">
        <v>82</v>
      </c>
      <c r="AY209" s="14" t="s">
        <v>122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4" t="s">
        <v>80</v>
      </c>
      <c r="BK209" s="217">
        <f>ROUND(I209*H209,2)</f>
        <v>0</v>
      </c>
      <c r="BL209" s="14" t="s">
        <v>130</v>
      </c>
      <c r="BM209" s="216" t="s">
        <v>545</v>
      </c>
    </row>
    <row r="210" s="2" customFormat="1">
      <c r="A210" s="35"/>
      <c r="B210" s="36"/>
      <c r="C210" s="205" t="s">
        <v>546</v>
      </c>
      <c r="D210" s="205" t="s">
        <v>125</v>
      </c>
      <c r="E210" s="206" t="s">
        <v>547</v>
      </c>
      <c r="F210" s="207" t="s">
        <v>548</v>
      </c>
      <c r="G210" s="208" t="s">
        <v>232</v>
      </c>
      <c r="H210" s="209">
        <v>2</v>
      </c>
      <c r="I210" s="210"/>
      <c r="J210" s="211">
        <f>ROUND(I210*H210,2)</f>
        <v>0</v>
      </c>
      <c r="K210" s="207" t="s">
        <v>129</v>
      </c>
      <c r="L210" s="41"/>
      <c r="M210" s="212" t="s">
        <v>19</v>
      </c>
      <c r="N210" s="213" t="s">
        <v>45</v>
      </c>
      <c r="O210" s="81"/>
      <c r="P210" s="214">
        <f>O210*H210</f>
        <v>0</v>
      </c>
      <c r="Q210" s="214">
        <v>0.015270000000000001</v>
      </c>
      <c r="R210" s="214">
        <f>Q210*H210</f>
        <v>0.030540000000000001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130</v>
      </c>
      <c r="AT210" s="216" t="s">
        <v>125</v>
      </c>
      <c r="AU210" s="216" t="s">
        <v>82</v>
      </c>
      <c r="AY210" s="14" t="s">
        <v>122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4" t="s">
        <v>80</v>
      </c>
      <c r="BK210" s="217">
        <f>ROUND(I210*H210,2)</f>
        <v>0</v>
      </c>
      <c r="BL210" s="14" t="s">
        <v>130</v>
      </c>
      <c r="BM210" s="216" t="s">
        <v>549</v>
      </c>
    </row>
    <row r="211" s="2" customFormat="1" ht="33" customHeight="1">
      <c r="A211" s="35"/>
      <c r="B211" s="36"/>
      <c r="C211" s="205" t="s">
        <v>550</v>
      </c>
      <c r="D211" s="205" t="s">
        <v>125</v>
      </c>
      <c r="E211" s="206" t="s">
        <v>551</v>
      </c>
      <c r="F211" s="207" t="s">
        <v>552</v>
      </c>
      <c r="G211" s="208" t="s">
        <v>232</v>
      </c>
      <c r="H211" s="209">
        <v>2</v>
      </c>
      <c r="I211" s="210"/>
      <c r="J211" s="211">
        <f>ROUND(I211*H211,2)</f>
        <v>0</v>
      </c>
      <c r="K211" s="207" t="s">
        <v>129</v>
      </c>
      <c r="L211" s="41"/>
      <c r="M211" s="212" t="s">
        <v>19</v>
      </c>
      <c r="N211" s="213" t="s">
        <v>45</v>
      </c>
      <c r="O211" s="81"/>
      <c r="P211" s="214">
        <f>O211*H211</f>
        <v>0</v>
      </c>
      <c r="Q211" s="214">
        <v>0.017489999999999999</v>
      </c>
      <c r="R211" s="214">
        <f>Q211*H211</f>
        <v>0.034979999999999997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130</v>
      </c>
      <c r="AT211" s="216" t="s">
        <v>125</v>
      </c>
      <c r="AU211" s="216" t="s">
        <v>82</v>
      </c>
      <c r="AY211" s="14" t="s">
        <v>122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4" t="s">
        <v>80</v>
      </c>
      <c r="BK211" s="217">
        <f>ROUND(I211*H211,2)</f>
        <v>0</v>
      </c>
      <c r="BL211" s="14" t="s">
        <v>130</v>
      </c>
      <c r="BM211" s="216" t="s">
        <v>553</v>
      </c>
    </row>
    <row r="212" s="2" customFormat="1" ht="21.75" customHeight="1">
      <c r="A212" s="35"/>
      <c r="B212" s="36"/>
      <c r="C212" s="205" t="s">
        <v>554</v>
      </c>
      <c r="D212" s="205" t="s">
        <v>125</v>
      </c>
      <c r="E212" s="206" t="s">
        <v>555</v>
      </c>
      <c r="F212" s="207" t="s">
        <v>556</v>
      </c>
      <c r="G212" s="208" t="s">
        <v>171</v>
      </c>
      <c r="H212" s="209">
        <v>1</v>
      </c>
      <c r="I212" s="210"/>
      <c r="J212" s="211">
        <f>ROUND(I212*H212,2)</f>
        <v>0</v>
      </c>
      <c r="K212" s="207" t="s">
        <v>129</v>
      </c>
      <c r="L212" s="41"/>
      <c r="M212" s="212" t="s">
        <v>19</v>
      </c>
      <c r="N212" s="213" t="s">
        <v>45</v>
      </c>
      <c r="O212" s="81"/>
      <c r="P212" s="214">
        <f>O212*H212</f>
        <v>0</v>
      </c>
      <c r="Q212" s="214">
        <v>0.00013999999999999999</v>
      </c>
      <c r="R212" s="214">
        <f>Q212*H212</f>
        <v>0.00013999999999999999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130</v>
      </c>
      <c r="AT212" s="216" t="s">
        <v>125</v>
      </c>
      <c r="AU212" s="216" t="s">
        <v>82</v>
      </c>
      <c r="AY212" s="14" t="s">
        <v>122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4" t="s">
        <v>80</v>
      </c>
      <c r="BK212" s="217">
        <f>ROUND(I212*H212,2)</f>
        <v>0</v>
      </c>
      <c r="BL212" s="14" t="s">
        <v>130</v>
      </c>
      <c r="BM212" s="216" t="s">
        <v>557</v>
      </c>
    </row>
    <row r="213" s="2" customFormat="1" ht="21.75" customHeight="1">
      <c r="A213" s="35"/>
      <c r="B213" s="36"/>
      <c r="C213" s="205" t="s">
        <v>558</v>
      </c>
      <c r="D213" s="205" t="s">
        <v>125</v>
      </c>
      <c r="E213" s="206" t="s">
        <v>559</v>
      </c>
      <c r="F213" s="207" t="s">
        <v>560</v>
      </c>
      <c r="G213" s="208" t="s">
        <v>171</v>
      </c>
      <c r="H213" s="209">
        <v>2</v>
      </c>
      <c r="I213" s="210"/>
      <c r="J213" s="211">
        <f>ROUND(I213*H213,2)</f>
        <v>0</v>
      </c>
      <c r="K213" s="207" t="s">
        <v>561</v>
      </c>
      <c r="L213" s="41"/>
      <c r="M213" s="212" t="s">
        <v>19</v>
      </c>
      <c r="N213" s="213" t="s">
        <v>45</v>
      </c>
      <c r="O213" s="81"/>
      <c r="P213" s="214">
        <f>O213*H213</f>
        <v>0</v>
      </c>
      <c r="Q213" s="214">
        <v>0.00033</v>
      </c>
      <c r="R213" s="214">
        <f>Q213*H213</f>
        <v>0.00066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130</v>
      </c>
      <c r="AT213" s="216" t="s">
        <v>125</v>
      </c>
      <c r="AU213" s="216" t="s">
        <v>82</v>
      </c>
      <c r="AY213" s="14" t="s">
        <v>122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4" t="s">
        <v>80</v>
      </c>
      <c r="BK213" s="217">
        <f>ROUND(I213*H213,2)</f>
        <v>0</v>
      </c>
      <c r="BL213" s="14" t="s">
        <v>130</v>
      </c>
      <c r="BM213" s="216" t="s">
        <v>562</v>
      </c>
    </row>
    <row r="214" s="2" customFormat="1" ht="55.5" customHeight="1">
      <c r="A214" s="35"/>
      <c r="B214" s="36"/>
      <c r="C214" s="218" t="s">
        <v>563</v>
      </c>
      <c r="D214" s="218" t="s">
        <v>140</v>
      </c>
      <c r="E214" s="219" t="s">
        <v>564</v>
      </c>
      <c r="F214" s="220" t="s">
        <v>565</v>
      </c>
      <c r="G214" s="221" t="s">
        <v>171</v>
      </c>
      <c r="H214" s="222">
        <v>2</v>
      </c>
      <c r="I214" s="223"/>
      <c r="J214" s="224">
        <f>ROUND(I214*H214,2)</f>
        <v>0</v>
      </c>
      <c r="K214" s="220" t="s">
        <v>19</v>
      </c>
      <c r="L214" s="225"/>
      <c r="M214" s="226" t="s">
        <v>19</v>
      </c>
      <c r="N214" s="227" t="s">
        <v>45</v>
      </c>
      <c r="O214" s="81"/>
      <c r="P214" s="214">
        <f>O214*H214</f>
        <v>0</v>
      </c>
      <c r="Q214" s="214">
        <v>0.0040200000000000001</v>
      </c>
      <c r="R214" s="214">
        <f>Q214*H214</f>
        <v>0.0080400000000000003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143</v>
      </c>
      <c r="AT214" s="216" t="s">
        <v>140</v>
      </c>
      <c r="AU214" s="216" t="s">
        <v>82</v>
      </c>
      <c r="AY214" s="14" t="s">
        <v>122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4" t="s">
        <v>80</v>
      </c>
      <c r="BK214" s="217">
        <f>ROUND(I214*H214,2)</f>
        <v>0</v>
      </c>
      <c r="BL214" s="14" t="s">
        <v>130</v>
      </c>
      <c r="BM214" s="216" t="s">
        <v>566</v>
      </c>
    </row>
    <row r="215" s="2" customFormat="1">
      <c r="A215" s="35"/>
      <c r="B215" s="36"/>
      <c r="C215" s="205" t="s">
        <v>567</v>
      </c>
      <c r="D215" s="205" t="s">
        <v>125</v>
      </c>
      <c r="E215" s="206" t="s">
        <v>568</v>
      </c>
      <c r="F215" s="207" t="s">
        <v>569</v>
      </c>
      <c r="G215" s="208" t="s">
        <v>171</v>
      </c>
      <c r="H215" s="209">
        <v>5</v>
      </c>
      <c r="I215" s="210"/>
      <c r="J215" s="211">
        <f>ROUND(I215*H215,2)</f>
        <v>0</v>
      </c>
      <c r="K215" s="207" t="s">
        <v>129</v>
      </c>
      <c r="L215" s="41"/>
      <c r="M215" s="212" t="s">
        <v>19</v>
      </c>
      <c r="N215" s="213" t="s">
        <v>45</v>
      </c>
      <c r="O215" s="81"/>
      <c r="P215" s="214">
        <f>O215*H215</f>
        <v>0</v>
      </c>
      <c r="Q215" s="214">
        <v>0.00027</v>
      </c>
      <c r="R215" s="214">
        <f>Q215*H215</f>
        <v>0.0013500000000000001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130</v>
      </c>
      <c r="AT215" s="216" t="s">
        <v>125</v>
      </c>
      <c r="AU215" s="216" t="s">
        <v>82</v>
      </c>
      <c r="AY215" s="14" t="s">
        <v>122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4" t="s">
        <v>80</v>
      </c>
      <c r="BK215" s="217">
        <f>ROUND(I215*H215,2)</f>
        <v>0</v>
      </c>
      <c r="BL215" s="14" t="s">
        <v>130</v>
      </c>
      <c r="BM215" s="216" t="s">
        <v>570</v>
      </c>
    </row>
    <row r="216" s="2" customFormat="1">
      <c r="A216" s="35"/>
      <c r="B216" s="36"/>
      <c r="C216" s="205" t="s">
        <v>571</v>
      </c>
      <c r="D216" s="205" t="s">
        <v>125</v>
      </c>
      <c r="E216" s="206" t="s">
        <v>572</v>
      </c>
      <c r="F216" s="207" t="s">
        <v>573</v>
      </c>
      <c r="G216" s="208" t="s">
        <v>171</v>
      </c>
      <c r="H216" s="209">
        <v>1</v>
      </c>
      <c r="I216" s="210"/>
      <c r="J216" s="211">
        <f>ROUND(I216*H216,2)</f>
        <v>0</v>
      </c>
      <c r="K216" s="207" t="s">
        <v>129</v>
      </c>
      <c r="L216" s="41"/>
      <c r="M216" s="212" t="s">
        <v>19</v>
      </c>
      <c r="N216" s="213" t="s">
        <v>45</v>
      </c>
      <c r="O216" s="81"/>
      <c r="P216" s="214">
        <f>O216*H216</f>
        <v>0</v>
      </c>
      <c r="Q216" s="214">
        <v>0.00072999999999999996</v>
      </c>
      <c r="R216" s="214">
        <f>Q216*H216</f>
        <v>0.00072999999999999996</v>
      </c>
      <c r="S216" s="214">
        <v>0</v>
      </c>
      <c r="T216" s="21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6" t="s">
        <v>130</v>
      </c>
      <c r="AT216" s="216" t="s">
        <v>125</v>
      </c>
      <c r="AU216" s="216" t="s">
        <v>82</v>
      </c>
      <c r="AY216" s="14" t="s">
        <v>122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4" t="s">
        <v>80</v>
      </c>
      <c r="BK216" s="217">
        <f>ROUND(I216*H216,2)</f>
        <v>0</v>
      </c>
      <c r="BL216" s="14" t="s">
        <v>130</v>
      </c>
      <c r="BM216" s="216" t="s">
        <v>574</v>
      </c>
    </row>
    <row r="217" s="2" customFormat="1">
      <c r="A217" s="35"/>
      <c r="B217" s="36"/>
      <c r="C217" s="205" t="s">
        <v>575</v>
      </c>
      <c r="D217" s="205" t="s">
        <v>125</v>
      </c>
      <c r="E217" s="206" t="s">
        <v>576</v>
      </c>
      <c r="F217" s="207" t="s">
        <v>577</v>
      </c>
      <c r="G217" s="208" t="s">
        <v>171</v>
      </c>
      <c r="H217" s="209">
        <v>6</v>
      </c>
      <c r="I217" s="210"/>
      <c r="J217" s="211">
        <f>ROUND(I217*H217,2)</f>
        <v>0</v>
      </c>
      <c r="K217" s="207" t="s">
        <v>129</v>
      </c>
      <c r="L217" s="41"/>
      <c r="M217" s="212" t="s">
        <v>19</v>
      </c>
      <c r="N217" s="213" t="s">
        <v>45</v>
      </c>
      <c r="O217" s="81"/>
      <c r="P217" s="214">
        <f>O217*H217</f>
        <v>0</v>
      </c>
      <c r="Q217" s="214">
        <v>0.00022000000000000001</v>
      </c>
      <c r="R217" s="214">
        <f>Q217*H217</f>
        <v>0.00132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130</v>
      </c>
      <c r="AT217" s="216" t="s">
        <v>125</v>
      </c>
      <c r="AU217" s="216" t="s">
        <v>82</v>
      </c>
      <c r="AY217" s="14" t="s">
        <v>122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4" t="s">
        <v>80</v>
      </c>
      <c r="BK217" s="217">
        <f>ROUND(I217*H217,2)</f>
        <v>0</v>
      </c>
      <c r="BL217" s="14" t="s">
        <v>130</v>
      </c>
      <c r="BM217" s="216" t="s">
        <v>578</v>
      </c>
    </row>
    <row r="218" s="2" customFormat="1">
      <c r="A218" s="35"/>
      <c r="B218" s="36"/>
      <c r="C218" s="205" t="s">
        <v>579</v>
      </c>
      <c r="D218" s="205" t="s">
        <v>125</v>
      </c>
      <c r="E218" s="206" t="s">
        <v>580</v>
      </c>
      <c r="F218" s="207" t="s">
        <v>581</v>
      </c>
      <c r="G218" s="208" t="s">
        <v>171</v>
      </c>
      <c r="H218" s="209">
        <v>2</v>
      </c>
      <c r="I218" s="210"/>
      <c r="J218" s="211">
        <f>ROUND(I218*H218,2)</f>
        <v>0</v>
      </c>
      <c r="K218" s="207" t="s">
        <v>129</v>
      </c>
      <c r="L218" s="41"/>
      <c r="M218" s="212" t="s">
        <v>19</v>
      </c>
      <c r="N218" s="213" t="s">
        <v>45</v>
      </c>
      <c r="O218" s="81"/>
      <c r="P218" s="214">
        <f>O218*H218</f>
        <v>0</v>
      </c>
      <c r="Q218" s="214">
        <v>0.00050000000000000001</v>
      </c>
      <c r="R218" s="214">
        <f>Q218*H218</f>
        <v>0.001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130</v>
      </c>
      <c r="AT218" s="216" t="s">
        <v>125</v>
      </c>
      <c r="AU218" s="216" t="s">
        <v>82</v>
      </c>
      <c r="AY218" s="14" t="s">
        <v>122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4" t="s">
        <v>80</v>
      </c>
      <c r="BK218" s="217">
        <f>ROUND(I218*H218,2)</f>
        <v>0</v>
      </c>
      <c r="BL218" s="14" t="s">
        <v>130</v>
      </c>
      <c r="BM218" s="216" t="s">
        <v>582</v>
      </c>
    </row>
    <row r="219" s="2" customFormat="1">
      <c r="A219" s="35"/>
      <c r="B219" s="36"/>
      <c r="C219" s="205" t="s">
        <v>583</v>
      </c>
      <c r="D219" s="205" t="s">
        <v>125</v>
      </c>
      <c r="E219" s="206" t="s">
        <v>584</v>
      </c>
      <c r="F219" s="207" t="s">
        <v>585</v>
      </c>
      <c r="G219" s="208" t="s">
        <v>171</v>
      </c>
      <c r="H219" s="209">
        <v>3</v>
      </c>
      <c r="I219" s="210"/>
      <c r="J219" s="211">
        <f>ROUND(I219*H219,2)</f>
        <v>0</v>
      </c>
      <c r="K219" s="207" t="s">
        <v>129</v>
      </c>
      <c r="L219" s="41"/>
      <c r="M219" s="212" t="s">
        <v>19</v>
      </c>
      <c r="N219" s="213" t="s">
        <v>45</v>
      </c>
      <c r="O219" s="81"/>
      <c r="P219" s="214">
        <f>O219*H219</f>
        <v>0</v>
      </c>
      <c r="Q219" s="214">
        <v>0.00052999999999999998</v>
      </c>
      <c r="R219" s="214">
        <f>Q219*H219</f>
        <v>0.0015899999999999998</v>
      </c>
      <c r="S219" s="214">
        <v>0</v>
      </c>
      <c r="T219" s="21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6" t="s">
        <v>130</v>
      </c>
      <c r="AT219" s="216" t="s">
        <v>125</v>
      </c>
      <c r="AU219" s="216" t="s">
        <v>82</v>
      </c>
      <c r="AY219" s="14" t="s">
        <v>122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4" t="s">
        <v>80</v>
      </c>
      <c r="BK219" s="217">
        <f>ROUND(I219*H219,2)</f>
        <v>0</v>
      </c>
      <c r="BL219" s="14" t="s">
        <v>130</v>
      </c>
      <c r="BM219" s="216" t="s">
        <v>586</v>
      </c>
    </row>
    <row r="220" s="2" customFormat="1">
      <c r="A220" s="35"/>
      <c r="B220" s="36"/>
      <c r="C220" s="205" t="s">
        <v>587</v>
      </c>
      <c r="D220" s="205" t="s">
        <v>125</v>
      </c>
      <c r="E220" s="206" t="s">
        <v>588</v>
      </c>
      <c r="F220" s="207" t="s">
        <v>589</v>
      </c>
      <c r="G220" s="208" t="s">
        <v>171</v>
      </c>
      <c r="H220" s="209">
        <v>3</v>
      </c>
      <c r="I220" s="210"/>
      <c r="J220" s="211">
        <f>ROUND(I220*H220,2)</f>
        <v>0</v>
      </c>
      <c r="K220" s="207" t="s">
        <v>129</v>
      </c>
      <c r="L220" s="41"/>
      <c r="M220" s="212" t="s">
        <v>19</v>
      </c>
      <c r="N220" s="213" t="s">
        <v>45</v>
      </c>
      <c r="O220" s="81"/>
      <c r="P220" s="214">
        <f>O220*H220</f>
        <v>0</v>
      </c>
      <c r="Q220" s="214">
        <v>0.00147</v>
      </c>
      <c r="R220" s="214">
        <f>Q220*H220</f>
        <v>0.0044099999999999999</v>
      </c>
      <c r="S220" s="214">
        <v>0</v>
      </c>
      <c r="T220" s="21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130</v>
      </c>
      <c r="AT220" s="216" t="s">
        <v>125</v>
      </c>
      <c r="AU220" s="216" t="s">
        <v>82</v>
      </c>
      <c r="AY220" s="14" t="s">
        <v>122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4" t="s">
        <v>80</v>
      </c>
      <c r="BK220" s="217">
        <f>ROUND(I220*H220,2)</f>
        <v>0</v>
      </c>
      <c r="BL220" s="14" t="s">
        <v>130</v>
      </c>
      <c r="BM220" s="216" t="s">
        <v>590</v>
      </c>
    </row>
    <row r="221" s="2" customFormat="1">
      <c r="A221" s="35"/>
      <c r="B221" s="36"/>
      <c r="C221" s="205" t="s">
        <v>591</v>
      </c>
      <c r="D221" s="205" t="s">
        <v>125</v>
      </c>
      <c r="E221" s="206" t="s">
        <v>592</v>
      </c>
      <c r="F221" s="207" t="s">
        <v>593</v>
      </c>
      <c r="G221" s="208" t="s">
        <v>171</v>
      </c>
      <c r="H221" s="209">
        <v>2</v>
      </c>
      <c r="I221" s="210"/>
      <c r="J221" s="211">
        <f>ROUND(I221*H221,2)</f>
        <v>0</v>
      </c>
      <c r="K221" s="207" t="s">
        <v>129</v>
      </c>
      <c r="L221" s="41"/>
      <c r="M221" s="212" t="s">
        <v>19</v>
      </c>
      <c r="N221" s="213" t="s">
        <v>45</v>
      </c>
      <c r="O221" s="81"/>
      <c r="P221" s="214">
        <f>O221*H221</f>
        <v>0</v>
      </c>
      <c r="Q221" s="214">
        <v>0.00035</v>
      </c>
      <c r="R221" s="214">
        <f>Q221*H221</f>
        <v>0.00069999999999999999</v>
      </c>
      <c r="S221" s="214">
        <v>0</v>
      </c>
      <c r="T221" s="21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6" t="s">
        <v>130</v>
      </c>
      <c r="AT221" s="216" t="s">
        <v>125</v>
      </c>
      <c r="AU221" s="216" t="s">
        <v>82</v>
      </c>
      <c r="AY221" s="14" t="s">
        <v>122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4" t="s">
        <v>80</v>
      </c>
      <c r="BK221" s="217">
        <f>ROUND(I221*H221,2)</f>
        <v>0</v>
      </c>
      <c r="BL221" s="14" t="s">
        <v>130</v>
      </c>
      <c r="BM221" s="216" t="s">
        <v>594</v>
      </c>
    </row>
    <row r="222" s="2" customFormat="1" ht="21.75" customHeight="1">
      <c r="A222" s="35"/>
      <c r="B222" s="36"/>
      <c r="C222" s="205" t="s">
        <v>595</v>
      </c>
      <c r="D222" s="205" t="s">
        <v>125</v>
      </c>
      <c r="E222" s="206" t="s">
        <v>596</v>
      </c>
      <c r="F222" s="207" t="s">
        <v>597</v>
      </c>
      <c r="G222" s="208" t="s">
        <v>171</v>
      </c>
      <c r="H222" s="209">
        <v>3</v>
      </c>
      <c r="I222" s="210"/>
      <c r="J222" s="211">
        <f>ROUND(I222*H222,2)</f>
        <v>0</v>
      </c>
      <c r="K222" s="207" t="s">
        <v>129</v>
      </c>
      <c r="L222" s="41"/>
      <c r="M222" s="212" t="s">
        <v>19</v>
      </c>
      <c r="N222" s="213" t="s">
        <v>45</v>
      </c>
      <c r="O222" s="81"/>
      <c r="P222" s="214">
        <f>O222*H222</f>
        <v>0</v>
      </c>
      <c r="Q222" s="214">
        <v>0.00024000000000000001</v>
      </c>
      <c r="R222" s="214">
        <f>Q222*H222</f>
        <v>0.00072000000000000005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130</v>
      </c>
      <c r="AT222" s="216" t="s">
        <v>125</v>
      </c>
      <c r="AU222" s="216" t="s">
        <v>82</v>
      </c>
      <c r="AY222" s="14" t="s">
        <v>122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4" t="s">
        <v>80</v>
      </c>
      <c r="BK222" s="217">
        <f>ROUND(I222*H222,2)</f>
        <v>0</v>
      </c>
      <c r="BL222" s="14" t="s">
        <v>130</v>
      </c>
      <c r="BM222" s="216" t="s">
        <v>598</v>
      </c>
    </row>
    <row r="223" s="2" customFormat="1" ht="44.25" customHeight="1">
      <c r="A223" s="35"/>
      <c r="B223" s="36"/>
      <c r="C223" s="218" t="s">
        <v>599</v>
      </c>
      <c r="D223" s="218" t="s">
        <v>140</v>
      </c>
      <c r="E223" s="219" t="s">
        <v>600</v>
      </c>
      <c r="F223" s="220" t="s">
        <v>601</v>
      </c>
      <c r="G223" s="221" t="s">
        <v>171</v>
      </c>
      <c r="H223" s="222">
        <v>1</v>
      </c>
      <c r="I223" s="223"/>
      <c r="J223" s="224">
        <f>ROUND(I223*H223,2)</f>
        <v>0</v>
      </c>
      <c r="K223" s="220" t="s">
        <v>19</v>
      </c>
      <c r="L223" s="225"/>
      <c r="M223" s="226" t="s">
        <v>19</v>
      </c>
      <c r="N223" s="227" t="s">
        <v>45</v>
      </c>
      <c r="O223" s="81"/>
      <c r="P223" s="214">
        <f>O223*H223</f>
        <v>0</v>
      </c>
      <c r="Q223" s="214">
        <v>0.0016800000000000001</v>
      </c>
      <c r="R223" s="214">
        <f>Q223*H223</f>
        <v>0.0016800000000000001</v>
      </c>
      <c r="S223" s="214">
        <v>0</v>
      </c>
      <c r="T223" s="21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6" t="s">
        <v>143</v>
      </c>
      <c r="AT223" s="216" t="s">
        <v>140</v>
      </c>
      <c r="AU223" s="216" t="s">
        <v>82</v>
      </c>
      <c r="AY223" s="14" t="s">
        <v>122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4" t="s">
        <v>80</v>
      </c>
      <c r="BK223" s="217">
        <f>ROUND(I223*H223,2)</f>
        <v>0</v>
      </c>
      <c r="BL223" s="14" t="s">
        <v>130</v>
      </c>
      <c r="BM223" s="216" t="s">
        <v>602</v>
      </c>
    </row>
    <row r="224" s="2" customFormat="1" ht="21.75" customHeight="1">
      <c r="A224" s="35"/>
      <c r="B224" s="36"/>
      <c r="C224" s="218" t="s">
        <v>603</v>
      </c>
      <c r="D224" s="218" t="s">
        <v>140</v>
      </c>
      <c r="E224" s="219" t="s">
        <v>604</v>
      </c>
      <c r="F224" s="220" t="s">
        <v>605</v>
      </c>
      <c r="G224" s="221" t="s">
        <v>171</v>
      </c>
      <c r="H224" s="222">
        <v>1</v>
      </c>
      <c r="I224" s="223"/>
      <c r="J224" s="224">
        <f>ROUND(I224*H224,2)</f>
        <v>0</v>
      </c>
      <c r="K224" s="220" t="s">
        <v>19</v>
      </c>
      <c r="L224" s="225"/>
      <c r="M224" s="226" t="s">
        <v>19</v>
      </c>
      <c r="N224" s="227" t="s">
        <v>45</v>
      </c>
      <c r="O224" s="81"/>
      <c r="P224" s="214">
        <f>O224*H224</f>
        <v>0</v>
      </c>
      <c r="Q224" s="214">
        <v>0.0016800000000000001</v>
      </c>
      <c r="R224" s="214">
        <f>Q224*H224</f>
        <v>0.0016800000000000001</v>
      </c>
      <c r="S224" s="214">
        <v>0</v>
      </c>
      <c r="T224" s="21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6" t="s">
        <v>143</v>
      </c>
      <c r="AT224" s="216" t="s">
        <v>140</v>
      </c>
      <c r="AU224" s="216" t="s">
        <v>82</v>
      </c>
      <c r="AY224" s="14" t="s">
        <v>122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4" t="s">
        <v>80</v>
      </c>
      <c r="BK224" s="217">
        <f>ROUND(I224*H224,2)</f>
        <v>0</v>
      </c>
      <c r="BL224" s="14" t="s">
        <v>130</v>
      </c>
      <c r="BM224" s="216" t="s">
        <v>606</v>
      </c>
    </row>
    <row r="225" s="2" customFormat="1">
      <c r="A225" s="35"/>
      <c r="B225" s="36"/>
      <c r="C225" s="205" t="s">
        <v>607</v>
      </c>
      <c r="D225" s="205" t="s">
        <v>125</v>
      </c>
      <c r="E225" s="206" t="s">
        <v>608</v>
      </c>
      <c r="F225" s="207" t="s">
        <v>609</v>
      </c>
      <c r="G225" s="208" t="s">
        <v>152</v>
      </c>
      <c r="H225" s="209">
        <v>0.20000000000000001</v>
      </c>
      <c r="I225" s="210"/>
      <c r="J225" s="211">
        <f>ROUND(I225*H225,2)</f>
        <v>0</v>
      </c>
      <c r="K225" s="207" t="s">
        <v>129</v>
      </c>
      <c r="L225" s="41"/>
      <c r="M225" s="212" t="s">
        <v>19</v>
      </c>
      <c r="N225" s="213" t="s">
        <v>45</v>
      </c>
      <c r="O225" s="81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130</v>
      </c>
      <c r="AT225" s="216" t="s">
        <v>125</v>
      </c>
      <c r="AU225" s="216" t="s">
        <v>82</v>
      </c>
      <c r="AY225" s="14" t="s">
        <v>122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4" t="s">
        <v>80</v>
      </c>
      <c r="BK225" s="217">
        <f>ROUND(I225*H225,2)</f>
        <v>0</v>
      </c>
      <c r="BL225" s="14" t="s">
        <v>130</v>
      </c>
      <c r="BM225" s="216" t="s">
        <v>610</v>
      </c>
    </row>
    <row r="226" s="12" customFormat="1" ht="22.8" customHeight="1">
      <c r="A226" s="12"/>
      <c r="B226" s="189"/>
      <c r="C226" s="190"/>
      <c r="D226" s="191" t="s">
        <v>73</v>
      </c>
      <c r="E226" s="203" t="s">
        <v>550</v>
      </c>
      <c r="F226" s="203" t="s">
        <v>611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P227</f>
        <v>0</v>
      </c>
      <c r="Q226" s="197"/>
      <c r="R226" s="198">
        <f>R227</f>
        <v>0</v>
      </c>
      <c r="S226" s="197"/>
      <c r="T226" s="199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82</v>
      </c>
      <c r="AT226" s="201" t="s">
        <v>73</v>
      </c>
      <c r="AU226" s="201" t="s">
        <v>80</v>
      </c>
      <c r="AY226" s="200" t="s">
        <v>122</v>
      </c>
      <c r="BK226" s="202">
        <f>BK227</f>
        <v>0</v>
      </c>
    </row>
    <row r="227" s="2" customFormat="1" ht="16.5" customHeight="1">
      <c r="A227" s="35"/>
      <c r="B227" s="36"/>
      <c r="C227" s="205" t="s">
        <v>612</v>
      </c>
      <c r="D227" s="205" t="s">
        <v>125</v>
      </c>
      <c r="E227" s="206" t="s">
        <v>613</v>
      </c>
      <c r="F227" s="207" t="s">
        <v>614</v>
      </c>
      <c r="G227" s="208" t="s">
        <v>171</v>
      </c>
      <c r="H227" s="209">
        <v>1</v>
      </c>
      <c r="I227" s="210"/>
      <c r="J227" s="211">
        <f>ROUND(I227*H227,2)</f>
        <v>0</v>
      </c>
      <c r="K227" s="207" t="s">
        <v>19</v>
      </c>
      <c r="L227" s="41"/>
      <c r="M227" s="212" t="s">
        <v>19</v>
      </c>
      <c r="N227" s="213" t="s">
        <v>45</v>
      </c>
      <c r="O227" s="81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615</v>
      </c>
      <c r="AT227" s="216" t="s">
        <v>125</v>
      </c>
      <c r="AU227" s="216" t="s">
        <v>82</v>
      </c>
      <c r="AY227" s="14" t="s">
        <v>122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4" t="s">
        <v>80</v>
      </c>
      <c r="BK227" s="217">
        <f>ROUND(I227*H227,2)</f>
        <v>0</v>
      </c>
      <c r="BL227" s="14" t="s">
        <v>615</v>
      </c>
      <c r="BM227" s="216" t="s">
        <v>616</v>
      </c>
    </row>
    <row r="228" s="12" customFormat="1" ht="22.8" customHeight="1">
      <c r="A228" s="12"/>
      <c r="B228" s="189"/>
      <c r="C228" s="190"/>
      <c r="D228" s="191" t="s">
        <v>73</v>
      </c>
      <c r="E228" s="203" t="s">
        <v>617</v>
      </c>
      <c r="F228" s="203" t="s">
        <v>618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SUM(P229:P235)</f>
        <v>0</v>
      </c>
      <c r="Q228" s="197"/>
      <c r="R228" s="198">
        <f>SUM(R229:R235)</f>
        <v>0.048239999999999991</v>
      </c>
      <c r="S228" s="197"/>
      <c r="T228" s="199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82</v>
      </c>
      <c r="AT228" s="201" t="s">
        <v>73</v>
      </c>
      <c r="AU228" s="201" t="s">
        <v>80</v>
      </c>
      <c r="AY228" s="200" t="s">
        <v>122</v>
      </c>
      <c r="BK228" s="202">
        <f>SUM(BK229:BK235)</f>
        <v>0</v>
      </c>
    </row>
    <row r="229" s="2" customFormat="1">
      <c r="A229" s="35"/>
      <c r="B229" s="36"/>
      <c r="C229" s="205" t="s">
        <v>619</v>
      </c>
      <c r="D229" s="205" t="s">
        <v>125</v>
      </c>
      <c r="E229" s="206" t="s">
        <v>620</v>
      </c>
      <c r="F229" s="207" t="s">
        <v>621</v>
      </c>
      <c r="G229" s="208" t="s">
        <v>622</v>
      </c>
      <c r="H229" s="209">
        <v>400</v>
      </c>
      <c r="I229" s="210"/>
      <c r="J229" s="211">
        <f>ROUND(I229*H229,2)</f>
        <v>0</v>
      </c>
      <c r="K229" s="207" t="s">
        <v>19</v>
      </c>
      <c r="L229" s="41"/>
      <c r="M229" s="212" t="s">
        <v>19</v>
      </c>
      <c r="N229" s="213" t="s">
        <v>45</v>
      </c>
      <c r="O229" s="81"/>
      <c r="P229" s="214">
        <f>O229*H229</f>
        <v>0</v>
      </c>
      <c r="Q229" s="214">
        <v>6.0000000000000002E-05</v>
      </c>
      <c r="R229" s="214">
        <f>Q229*H229</f>
        <v>0.024</v>
      </c>
      <c r="S229" s="214">
        <v>0</v>
      </c>
      <c r="T229" s="21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130</v>
      </c>
      <c r="AT229" s="216" t="s">
        <v>125</v>
      </c>
      <c r="AU229" s="216" t="s">
        <v>82</v>
      </c>
      <c r="AY229" s="14" t="s">
        <v>122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4" t="s">
        <v>80</v>
      </c>
      <c r="BK229" s="217">
        <f>ROUND(I229*H229,2)</f>
        <v>0</v>
      </c>
      <c r="BL229" s="14" t="s">
        <v>130</v>
      </c>
      <c r="BM229" s="216" t="s">
        <v>623</v>
      </c>
    </row>
    <row r="230" s="2" customFormat="1" ht="55.5" customHeight="1">
      <c r="A230" s="35"/>
      <c r="B230" s="36"/>
      <c r="C230" s="218" t="s">
        <v>624</v>
      </c>
      <c r="D230" s="218" t="s">
        <v>140</v>
      </c>
      <c r="E230" s="219" t="s">
        <v>625</v>
      </c>
      <c r="F230" s="220" t="s">
        <v>626</v>
      </c>
      <c r="G230" s="221" t="s">
        <v>622</v>
      </c>
      <c r="H230" s="222">
        <v>400</v>
      </c>
      <c r="I230" s="223"/>
      <c r="J230" s="224">
        <f>ROUND(I230*H230,2)</f>
        <v>0</v>
      </c>
      <c r="K230" s="220" t="s">
        <v>19</v>
      </c>
      <c r="L230" s="225"/>
      <c r="M230" s="226" t="s">
        <v>19</v>
      </c>
      <c r="N230" s="227" t="s">
        <v>45</v>
      </c>
      <c r="O230" s="81"/>
      <c r="P230" s="214">
        <f>O230*H230</f>
        <v>0</v>
      </c>
      <c r="Q230" s="214">
        <v>6.0000000000000002E-05</v>
      </c>
      <c r="R230" s="214">
        <f>Q230*H230</f>
        <v>0.024</v>
      </c>
      <c r="S230" s="214">
        <v>0</v>
      </c>
      <c r="T230" s="21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6" t="s">
        <v>143</v>
      </c>
      <c r="AT230" s="216" t="s">
        <v>140</v>
      </c>
      <c r="AU230" s="216" t="s">
        <v>82</v>
      </c>
      <c r="AY230" s="14" t="s">
        <v>122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4" t="s">
        <v>80</v>
      </c>
      <c r="BK230" s="217">
        <f>ROUND(I230*H230,2)</f>
        <v>0</v>
      </c>
      <c r="BL230" s="14" t="s">
        <v>130</v>
      </c>
      <c r="BM230" s="216" t="s">
        <v>627</v>
      </c>
    </row>
    <row r="231" s="2" customFormat="1">
      <c r="A231" s="35"/>
      <c r="B231" s="36"/>
      <c r="C231" s="205" t="s">
        <v>628</v>
      </c>
      <c r="D231" s="205" t="s">
        <v>125</v>
      </c>
      <c r="E231" s="206" t="s">
        <v>629</v>
      </c>
      <c r="F231" s="207" t="s">
        <v>630</v>
      </c>
      <c r="G231" s="208" t="s">
        <v>232</v>
      </c>
      <c r="H231" s="209">
        <v>1</v>
      </c>
      <c r="I231" s="210"/>
      <c r="J231" s="211">
        <f>ROUND(I231*H231,2)</f>
        <v>0</v>
      </c>
      <c r="K231" s="207" t="s">
        <v>19</v>
      </c>
      <c r="L231" s="41"/>
      <c r="M231" s="212" t="s">
        <v>19</v>
      </c>
      <c r="N231" s="213" t="s">
        <v>45</v>
      </c>
      <c r="O231" s="81"/>
      <c r="P231" s="214">
        <f>O231*H231</f>
        <v>0</v>
      </c>
      <c r="Q231" s="214">
        <v>6.0000000000000002E-05</v>
      </c>
      <c r="R231" s="214">
        <f>Q231*H231</f>
        <v>6.0000000000000002E-05</v>
      </c>
      <c r="S231" s="214">
        <v>0</v>
      </c>
      <c r="T231" s="21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6" t="s">
        <v>130</v>
      </c>
      <c r="AT231" s="216" t="s">
        <v>125</v>
      </c>
      <c r="AU231" s="216" t="s">
        <v>82</v>
      </c>
      <c r="AY231" s="14" t="s">
        <v>122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4" t="s">
        <v>80</v>
      </c>
      <c r="BK231" s="217">
        <f>ROUND(I231*H231,2)</f>
        <v>0</v>
      </c>
      <c r="BL231" s="14" t="s">
        <v>130</v>
      </c>
      <c r="BM231" s="216" t="s">
        <v>631</v>
      </c>
    </row>
    <row r="232" s="2" customFormat="1">
      <c r="A232" s="35"/>
      <c r="B232" s="36"/>
      <c r="C232" s="205" t="s">
        <v>632</v>
      </c>
      <c r="D232" s="205" t="s">
        <v>125</v>
      </c>
      <c r="E232" s="206" t="s">
        <v>633</v>
      </c>
      <c r="F232" s="207" t="s">
        <v>634</v>
      </c>
      <c r="G232" s="208" t="s">
        <v>232</v>
      </c>
      <c r="H232" s="209">
        <v>1</v>
      </c>
      <c r="I232" s="210"/>
      <c r="J232" s="211">
        <f>ROUND(I232*H232,2)</f>
        <v>0</v>
      </c>
      <c r="K232" s="207" t="s">
        <v>19</v>
      </c>
      <c r="L232" s="41"/>
      <c r="M232" s="212" t="s">
        <v>19</v>
      </c>
      <c r="N232" s="213" t="s">
        <v>45</v>
      </c>
      <c r="O232" s="81"/>
      <c r="P232" s="214">
        <f>O232*H232</f>
        <v>0</v>
      </c>
      <c r="Q232" s="214">
        <v>6.0000000000000002E-05</v>
      </c>
      <c r="R232" s="214">
        <f>Q232*H232</f>
        <v>6.0000000000000002E-05</v>
      </c>
      <c r="S232" s="214">
        <v>0</v>
      </c>
      <c r="T232" s="21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6" t="s">
        <v>130</v>
      </c>
      <c r="AT232" s="216" t="s">
        <v>125</v>
      </c>
      <c r="AU232" s="216" t="s">
        <v>82</v>
      </c>
      <c r="AY232" s="14" t="s">
        <v>122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4" t="s">
        <v>80</v>
      </c>
      <c r="BK232" s="217">
        <f>ROUND(I232*H232,2)</f>
        <v>0</v>
      </c>
      <c r="BL232" s="14" t="s">
        <v>130</v>
      </c>
      <c r="BM232" s="216" t="s">
        <v>635</v>
      </c>
    </row>
    <row r="233" s="2" customFormat="1">
      <c r="A233" s="35"/>
      <c r="B233" s="36"/>
      <c r="C233" s="205" t="s">
        <v>636</v>
      </c>
      <c r="D233" s="205" t="s">
        <v>125</v>
      </c>
      <c r="E233" s="206" t="s">
        <v>637</v>
      </c>
      <c r="F233" s="207" t="s">
        <v>638</v>
      </c>
      <c r="G233" s="208" t="s">
        <v>232</v>
      </c>
      <c r="H233" s="209">
        <v>1</v>
      </c>
      <c r="I233" s="210"/>
      <c r="J233" s="211">
        <f>ROUND(I233*H233,2)</f>
        <v>0</v>
      </c>
      <c r="K233" s="207" t="s">
        <v>19</v>
      </c>
      <c r="L233" s="41"/>
      <c r="M233" s="212" t="s">
        <v>19</v>
      </c>
      <c r="N233" s="213" t="s">
        <v>45</v>
      </c>
      <c r="O233" s="81"/>
      <c r="P233" s="214">
        <f>O233*H233</f>
        <v>0</v>
      </c>
      <c r="Q233" s="214">
        <v>6.0000000000000002E-05</v>
      </c>
      <c r="R233" s="214">
        <f>Q233*H233</f>
        <v>6.0000000000000002E-05</v>
      </c>
      <c r="S233" s="214">
        <v>0</v>
      </c>
      <c r="T233" s="21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6" t="s">
        <v>130</v>
      </c>
      <c r="AT233" s="216" t="s">
        <v>125</v>
      </c>
      <c r="AU233" s="216" t="s">
        <v>82</v>
      </c>
      <c r="AY233" s="14" t="s">
        <v>122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4" t="s">
        <v>80</v>
      </c>
      <c r="BK233" s="217">
        <f>ROUND(I233*H233,2)</f>
        <v>0</v>
      </c>
      <c r="BL233" s="14" t="s">
        <v>130</v>
      </c>
      <c r="BM233" s="216" t="s">
        <v>639</v>
      </c>
    </row>
    <row r="234" s="2" customFormat="1" ht="44.25" customHeight="1">
      <c r="A234" s="35"/>
      <c r="B234" s="36"/>
      <c r="C234" s="205" t="s">
        <v>640</v>
      </c>
      <c r="D234" s="205" t="s">
        <v>125</v>
      </c>
      <c r="E234" s="206" t="s">
        <v>641</v>
      </c>
      <c r="F234" s="207" t="s">
        <v>642</v>
      </c>
      <c r="G234" s="208" t="s">
        <v>232</v>
      </c>
      <c r="H234" s="209">
        <v>1</v>
      </c>
      <c r="I234" s="210"/>
      <c r="J234" s="211">
        <f>ROUND(I234*H234,2)</f>
        <v>0</v>
      </c>
      <c r="K234" s="207" t="s">
        <v>19</v>
      </c>
      <c r="L234" s="41"/>
      <c r="M234" s="212" t="s">
        <v>19</v>
      </c>
      <c r="N234" s="213" t="s">
        <v>45</v>
      </c>
      <c r="O234" s="81"/>
      <c r="P234" s="214">
        <f>O234*H234</f>
        <v>0</v>
      </c>
      <c r="Q234" s="214">
        <v>6.0000000000000002E-05</v>
      </c>
      <c r="R234" s="214">
        <f>Q234*H234</f>
        <v>6.0000000000000002E-05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130</v>
      </c>
      <c r="AT234" s="216" t="s">
        <v>125</v>
      </c>
      <c r="AU234" s="216" t="s">
        <v>82</v>
      </c>
      <c r="AY234" s="14" t="s">
        <v>122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4" t="s">
        <v>80</v>
      </c>
      <c r="BK234" s="217">
        <f>ROUND(I234*H234,2)</f>
        <v>0</v>
      </c>
      <c r="BL234" s="14" t="s">
        <v>130</v>
      </c>
      <c r="BM234" s="216" t="s">
        <v>643</v>
      </c>
    </row>
    <row r="235" s="2" customFormat="1">
      <c r="A235" s="35"/>
      <c r="B235" s="36"/>
      <c r="C235" s="205" t="s">
        <v>644</v>
      </c>
      <c r="D235" s="205" t="s">
        <v>125</v>
      </c>
      <c r="E235" s="206" t="s">
        <v>645</v>
      </c>
      <c r="F235" s="207" t="s">
        <v>646</v>
      </c>
      <c r="G235" s="208" t="s">
        <v>152</v>
      </c>
      <c r="H235" s="209">
        <v>0.59999999999999998</v>
      </c>
      <c r="I235" s="210"/>
      <c r="J235" s="211">
        <f>ROUND(I235*H235,2)</f>
        <v>0</v>
      </c>
      <c r="K235" s="207" t="s">
        <v>19</v>
      </c>
      <c r="L235" s="41"/>
      <c r="M235" s="212" t="s">
        <v>19</v>
      </c>
      <c r="N235" s="213" t="s">
        <v>45</v>
      </c>
      <c r="O235" s="81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6" t="s">
        <v>130</v>
      </c>
      <c r="AT235" s="216" t="s">
        <v>125</v>
      </c>
      <c r="AU235" s="216" t="s">
        <v>82</v>
      </c>
      <c r="AY235" s="14" t="s">
        <v>122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4" t="s">
        <v>80</v>
      </c>
      <c r="BK235" s="217">
        <f>ROUND(I235*H235,2)</f>
        <v>0</v>
      </c>
      <c r="BL235" s="14" t="s">
        <v>130</v>
      </c>
      <c r="BM235" s="216" t="s">
        <v>647</v>
      </c>
    </row>
    <row r="236" s="12" customFormat="1" ht="22.8" customHeight="1">
      <c r="A236" s="12"/>
      <c r="B236" s="189"/>
      <c r="C236" s="190"/>
      <c r="D236" s="191" t="s">
        <v>73</v>
      </c>
      <c r="E236" s="203" t="s">
        <v>648</v>
      </c>
      <c r="F236" s="203" t="s">
        <v>649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SUM(P237:P239)</f>
        <v>0</v>
      </c>
      <c r="Q236" s="197"/>
      <c r="R236" s="198">
        <f>SUM(R237:R239)</f>
        <v>0.0080999999999999996</v>
      </c>
      <c r="S236" s="197"/>
      <c r="T236" s="199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82</v>
      </c>
      <c r="AT236" s="201" t="s">
        <v>73</v>
      </c>
      <c r="AU236" s="201" t="s">
        <v>80</v>
      </c>
      <c r="AY236" s="200" t="s">
        <v>122</v>
      </c>
      <c r="BK236" s="202">
        <f>SUM(BK237:BK239)</f>
        <v>0</v>
      </c>
    </row>
    <row r="237" s="2" customFormat="1">
      <c r="A237" s="35"/>
      <c r="B237" s="36"/>
      <c r="C237" s="205" t="s">
        <v>650</v>
      </c>
      <c r="D237" s="205" t="s">
        <v>125</v>
      </c>
      <c r="E237" s="206" t="s">
        <v>651</v>
      </c>
      <c r="F237" s="207" t="s">
        <v>652</v>
      </c>
      <c r="G237" s="208" t="s">
        <v>653</v>
      </c>
      <c r="H237" s="209">
        <v>5</v>
      </c>
      <c r="I237" s="210"/>
      <c r="J237" s="211">
        <f>ROUND(I237*H237,2)</f>
        <v>0</v>
      </c>
      <c r="K237" s="207" t="s">
        <v>129</v>
      </c>
      <c r="L237" s="41"/>
      <c r="M237" s="212" t="s">
        <v>19</v>
      </c>
      <c r="N237" s="213" t="s">
        <v>45</v>
      </c>
      <c r="O237" s="81"/>
      <c r="P237" s="214">
        <f>O237*H237</f>
        <v>0</v>
      </c>
      <c r="Q237" s="214">
        <v>0.00013999999999999999</v>
      </c>
      <c r="R237" s="214">
        <f>Q237*H237</f>
        <v>0.00069999999999999988</v>
      </c>
      <c r="S237" s="214">
        <v>0</v>
      </c>
      <c r="T237" s="21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6" t="s">
        <v>130</v>
      </c>
      <c r="AT237" s="216" t="s">
        <v>125</v>
      </c>
      <c r="AU237" s="216" t="s">
        <v>82</v>
      </c>
      <c r="AY237" s="14" t="s">
        <v>122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4" t="s">
        <v>80</v>
      </c>
      <c r="BK237" s="217">
        <f>ROUND(I237*H237,2)</f>
        <v>0</v>
      </c>
      <c r="BL237" s="14" t="s">
        <v>130</v>
      </c>
      <c r="BM237" s="216" t="s">
        <v>654</v>
      </c>
    </row>
    <row r="238" s="2" customFormat="1" ht="33" customHeight="1">
      <c r="A238" s="35"/>
      <c r="B238" s="36"/>
      <c r="C238" s="205" t="s">
        <v>655</v>
      </c>
      <c r="D238" s="205" t="s">
        <v>125</v>
      </c>
      <c r="E238" s="206" t="s">
        <v>656</v>
      </c>
      <c r="F238" s="207" t="s">
        <v>657</v>
      </c>
      <c r="G238" s="208" t="s">
        <v>128</v>
      </c>
      <c r="H238" s="209">
        <v>70</v>
      </c>
      <c r="I238" s="210"/>
      <c r="J238" s="211">
        <f>ROUND(I238*H238,2)</f>
        <v>0</v>
      </c>
      <c r="K238" s="207" t="s">
        <v>129</v>
      </c>
      <c r="L238" s="41"/>
      <c r="M238" s="212" t="s">
        <v>19</v>
      </c>
      <c r="N238" s="213" t="s">
        <v>45</v>
      </c>
      <c r="O238" s="81"/>
      <c r="P238" s="214">
        <f>O238*H238</f>
        <v>0</v>
      </c>
      <c r="Q238" s="214">
        <v>5.0000000000000002E-05</v>
      </c>
      <c r="R238" s="214">
        <f>Q238*H238</f>
        <v>0.0035000000000000001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130</v>
      </c>
      <c r="AT238" s="216" t="s">
        <v>125</v>
      </c>
      <c r="AU238" s="216" t="s">
        <v>82</v>
      </c>
      <c r="AY238" s="14" t="s">
        <v>122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4" t="s">
        <v>80</v>
      </c>
      <c r="BK238" s="217">
        <f>ROUND(I238*H238,2)</f>
        <v>0</v>
      </c>
      <c r="BL238" s="14" t="s">
        <v>130</v>
      </c>
      <c r="BM238" s="216" t="s">
        <v>658</v>
      </c>
    </row>
    <row r="239" s="2" customFormat="1">
      <c r="A239" s="35"/>
      <c r="B239" s="36"/>
      <c r="C239" s="205" t="s">
        <v>659</v>
      </c>
      <c r="D239" s="205" t="s">
        <v>125</v>
      </c>
      <c r="E239" s="206" t="s">
        <v>660</v>
      </c>
      <c r="F239" s="207" t="s">
        <v>661</v>
      </c>
      <c r="G239" s="208" t="s">
        <v>128</v>
      </c>
      <c r="H239" s="209">
        <v>30</v>
      </c>
      <c r="I239" s="210"/>
      <c r="J239" s="211">
        <f>ROUND(I239*H239,2)</f>
        <v>0</v>
      </c>
      <c r="K239" s="207" t="s">
        <v>129</v>
      </c>
      <c r="L239" s="41"/>
      <c r="M239" s="233" t="s">
        <v>19</v>
      </c>
      <c r="N239" s="234" t="s">
        <v>45</v>
      </c>
      <c r="O239" s="235"/>
      <c r="P239" s="236">
        <f>O239*H239</f>
        <v>0</v>
      </c>
      <c r="Q239" s="236">
        <v>0.00012999999999999999</v>
      </c>
      <c r="R239" s="236">
        <f>Q239*H239</f>
        <v>0.0038999999999999998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130</v>
      </c>
      <c r="AT239" s="216" t="s">
        <v>125</v>
      </c>
      <c r="AU239" s="216" t="s">
        <v>82</v>
      </c>
      <c r="AY239" s="14" t="s">
        <v>122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4" t="s">
        <v>80</v>
      </c>
      <c r="BK239" s="217">
        <f>ROUND(I239*H239,2)</f>
        <v>0</v>
      </c>
      <c r="BL239" s="14" t="s">
        <v>130</v>
      </c>
      <c r="BM239" s="216" t="s">
        <v>662</v>
      </c>
    </row>
    <row r="240" s="2" customFormat="1" ht="6.96" customHeight="1">
      <c r="A240" s="35"/>
      <c r="B240" s="56"/>
      <c r="C240" s="57"/>
      <c r="D240" s="57"/>
      <c r="E240" s="57"/>
      <c r="F240" s="57"/>
      <c r="G240" s="57"/>
      <c r="H240" s="57"/>
      <c r="I240" s="57"/>
      <c r="J240" s="57"/>
      <c r="K240" s="57"/>
      <c r="L240" s="41"/>
      <c r="M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</sheetData>
  <sheetProtection sheet="1" autoFilter="0" formatColumns="0" formatRows="0" objects="1" scenarios="1" spinCount="100000" saltValue="O2CMEXcQDN4evDS5sX/IQmgKC6Zfa9PL+689PYOLM2BlqvgQMV1kYEgnO4b4d9yAyRT7N8/OXINGGX4W++3jTw==" hashValue="TuKsG5pDnF4gjuADzxq+X7tlho7DkZ6lyhsVUjIzW6OGO9EYhmdA0Yc1Qq0h3GZ+XcJMypJkx+y2cd/8NfBv0w==" algorithmName="SHA-512" password="CC35"/>
  <autoFilter ref="C95:K2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2021-03-01T08:30:43Z</dcterms:created>
  <dcterms:modified xsi:type="dcterms:W3CDTF">2021-03-01T08:30:45Z</dcterms:modified>
</cp:coreProperties>
</file>